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BDV\Desktop\ст-ы\19Л\"/>
    </mc:Choice>
  </mc:AlternateContent>
  <xr:revisionPtr revIDLastSave="0" documentId="8_{939E3C4D-04B1-44B9-8B27-1672B07720F3}" xr6:coauthVersionLast="47" xr6:coauthVersionMax="47" xr10:uidLastSave="{00000000-0000-0000-0000-000000000000}"/>
  <bookViews>
    <workbookView xWindow="28680" yWindow="2100" windowWidth="29040" windowHeight="15990" xr2:uid="{C31F90C8-912C-4AEE-9442-89466FAC46AD}"/>
  </bookViews>
  <sheets>
    <sheet name="2025" sheetId="1" r:id="rId1"/>
  </sheets>
  <definedNames>
    <definedName name="_Hlk157885877" localSheetId="0">'2025'!$AH$95</definedName>
    <definedName name="_Hlk188445811" localSheetId="0">'2025'!$AG$36</definedName>
    <definedName name="_xlnm._FilterDatabase" localSheetId="0" hidden="1">'2025'!$A$2:$AH$248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48" i="1" l="1"/>
  <c r="W248" i="1"/>
  <c r="S248" i="1"/>
  <c r="U248" i="1" s="1"/>
  <c r="V248" i="1" s="1"/>
  <c r="P248" i="1"/>
  <c r="Z247" i="1"/>
  <c r="W247" i="1"/>
  <c r="S247" i="1"/>
  <c r="P247" i="1"/>
  <c r="Z246" i="1"/>
  <c r="W246" i="1"/>
  <c r="S246" i="1"/>
  <c r="P246" i="1"/>
  <c r="Z245" i="1"/>
  <c r="W245" i="1"/>
  <c r="S245" i="1"/>
  <c r="U245" i="1" s="1"/>
  <c r="V245" i="1" s="1"/>
  <c r="P245" i="1"/>
  <c r="Z244" i="1"/>
  <c r="W244" i="1"/>
  <c r="S244" i="1"/>
  <c r="AF244" i="1" s="1"/>
  <c r="P244" i="1"/>
  <c r="Z243" i="1"/>
  <c r="W243" i="1"/>
  <c r="S243" i="1"/>
  <c r="U243" i="1" s="1"/>
  <c r="V243" i="1" s="1"/>
  <c r="P243" i="1"/>
  <c r="Z242" i="1"/>
  <c r="W242" i="1"/>
  <c r="S242" i="1"/>
  <c r="R242" i="1" s="1"/>
  <c r="P242" i="1"/>
  <c r="Z241" i="1"/>
  <c r="W241" i="1"/>
  <c r="S241" i="1"/>
  <c r="R241" i="1" s="1"/>
  <c r="P241" i="1"/>
  <c r="Z240" i="1"/>
  <c r="W240" i="1"/>
  <c r="S240" i="1"/>
  <c r="AF240" i="1" s="1"/>
  <c r="Q240" i="1"/>
  <c r="P240" i="1" s="1"/>
  <c r="Z239" i="1"/>
  <c r="W239" i="1"/>
  <c r="S239" i="1"/>
  <c r="AF239" i="1" s="1"/>
  <c r="Q239" i="1"/>
  <c r="P239" i="1" s="1"/>
  <c r="Z238" i="1"/>
  <c r="W238" i="1"/>
  <c r="S238" i="1"/>
  <c r="Q238" i="1"/>
  <c r="P238" i="1" s="1"/>
  <c r="Z237" i="1"/>
  <c r="W237" i="1"/>
  <c r="S237" i="1"/>
  <c r="AF237" i="1" s="1"/>
  <c r="Q237" i="1"/>
  <c r="Z236" i="1"/>
  <c r="W236" i="1"/>
  <c r="S236" i="1"/>
  <c r="AF236" i="1" s="1"/>
  <c r="P236" i="1"/>
  <c r="Z235" i="1"/>
  <c r="W235" i="1"/>
  <c r="S235" i="1"/>
  <c r="AF235" i="1" s="1"/>
  <c r="R235" i="1"/>
  <c r="P235" i="1"/>
  <c r="Z234" i="1"/>
  <c r="W234" i="1"/>
  <c r="S234" i="1"/>
  <c r="U234" i="1" s="1"/>
  <c r="V234" i="1" s="1"/>
  <c r="P234" i="1"/>
  <c r="Z233" i="1"/>
  <c r="W233" i="1"/>
  <c r="S233" i="1"/>
  <c r="AF233" i="1" s="1"/>
  <c r="P233" i="1"/>
  <c r="Z232" i="1"/>
  <c r="W232" i="1"/>
  <c r="S232" i="1"/>
  <c r="AF232" i="1" s="1"/>
  <c r="P232" i="1"/>
  <c r="Z231" i="1"/>
  <c r="W231" i="1"/>
  <c r="S231" i="1"/>
  <c r="AF231" i="1" s="1"/>
  <c r="P231" i="1"/>
  <c r="Z230" i="1"/>
  <c r="W230" i="1"/>
  <c r="S230" i="1"/>
  <c r="U230" i="1" s="1"/>
  <c r="V230" i="1" s="1"/>
  <c r="P230" i="1"/>
  <c r="Z229" i="1"/>
  <c r="W229" i="1"/>
  <c r="S229" i="1"/>
  <c r="AF229" i="1" s="1"/>
  <c r="P229" i="1"/>
  <c r="Z228" i="1"/>
  <c r="W228" i="1"/>
  <c r="S228" i="1"/>
  <c r="U228" i="1" s="1"/>
  <c r="V228" i="1" s="1"/>
  <c r="P228" i="1"/>
  <c r="Z227" i="1"/>
  <c r="W227" i="1"/>
  <c r="S227" i="1"/>
  <c r="AF227" i="1" s="1"/>
  <c r="P227" i="1"/>
  <c r="Z226" i="1"/>
  <c r="W226" i="1"/>
  <c r="S226" i="1"/>
  <c r="AF226" i="1" s="1"/>
  <c r="P226" i="1"/>
  <c r="Z225" i="1"/>
  <c r="W225" i="1"/>
  <c r="S225" i="1"/>
  <c r="R225" i="1" s="1"/>
  <c r="P225" i="1"/>
  <c r="Z224" i="1"/>
  <c r="W224" i="1"/>
  <c r="S224" i="1"/>
  <c r="U224" i="1" s="1"/>
  <c r="V224" i="1" s="1"/>
  <c r="Q224" i="1"/>
  <c r="P224" i="1" s="1"/>
  <c r="Z223" i="1"/>
  <c r="W223" i="1"/>
  <c r="S223" i="1"/>
  <c r="P223" i="1"/>
  <c r="Z222" i="1"/>
  <c r="W222" i="1"/>
  <c r="S222" i="1"/>
  <c r="R222" i="1" s="1"/>
  <c r="P222" i="1"/>
  <c r="Z221" i="1"/>
  <c r="W221" i="1"/>
  <c r="S221" i="1"/>
  <c r="AF221" i="1" s="1"/>
  <c r="P221" i="1"/>
  <c r="Z220" i="1"/>
  <c r="W220" i="1"/>
  <c r="S220" i="1"/>
  <c r="U220" i="1" s="1"/>
  <c r="V220" i="1" s="1"/>
  <c r="Q220" i="1"/>
  <c r="P220" i="1" s="1"/>
  <c r="Z219" i="1"/>
  <c r="W219" i="1"/>
  <c r="S219" i="1"/>
  <c r="R219" i="1" s="1"/>
  <c r="P219" i="1"/>
  <c r="Z218" i="1"/>
  <c r="W218" i="1"/>
  <c r="S218" i="1"/>
  <c r="U218" i="1" s="1"/>
  <c r="V218" i="1" s="1"/>
  <c r="Q218" i="1"/>
  <c r="P218" i="1" s="1"/>
  <c r="Z217" i="1"/>
  <c r="W217" i="1"/>
  <c r="S217" i="1"/>
  <c r="R217" i="1" s="1"/>
  <c r="P217" i="1"/>
  <c r="Z216" i="1"/>
  <c r="W216" i="1"/>
  <c r="S216" i="1"/>
  <c r="AF216" i="1" s="1"/>
  <c r="Q216" i="1"/>
  <c r="P216" i="1" s="1"/>
  <c r="Z215" i="1"/>
  <c r="W215" i="1"/>
  <c r="S215" i="1"/>
  <c r="R215" i="1" s="1"/>
  <c r="P215" i="1"/>
  <c r="Z214" i="1"/>
  <c r="W214" i="1"/>
  <c r="S214" i="1"/>
  <c r="AF214" i="1" s="1"/>
  <c r="Q214" i="1"/>
  <c r="P214" i="1" s="1"/>
  <c r="Z213" i="1"/>
  <c r="W213" i="1"/>
  <c r="S213" i="1"/>
  <c r="U213" i="1" s="1"/>
  <c r="V213" i="1" s="1"/>
  <c r="P213" i="1"/>
  <c r="Z212" i="1"/>
  <c r="W212" i="1"/>
  <c r="S212" i="1"/>
  <c r="AF212" i="1" s="1"/>
  <c r="R212" i="1"/>
  <c r="P212" i="1"/>
  <c r="Z211" i="1"/>
  <c r="W211" i="1"/>
  <c r="S211" i="1"/>
  <c r="R211" i="1" s="1"/>
  <c r="P211" i="1"/>
  <c r="Z210" i="1"/>
  <c r="W210" i="1"/>
  <c r="S210" i="1"/>
  <c r="U210" i="1" s="1"/>
  <c r="V210" i="1" s="1"/>
  <c r="P210" i="1"/>
  <c r="Z209" i="1"/>
  <c r="W209" i="1"/>
  <c r="S209" i="1"/>
  <c r="AF209" i="1" s="1"/>
  <c r="P209" i="1"/>
  <c r="Z208" i="1"/>
  <c r="W208" i="1"/>
  <c r="S208" i="1"/>
  <c r="AF208" i="1" s="1"/>
  <c r="R208" i="1"/>
  <c r="P208" i="1"/>
  <c r="Z207" i="1"/>
  <c r="W207" i="1"/>
  <c r="S207" i="1"/>
  <c r="P207" i="1"/>
  <c r="Z206" i="1"/>
  <c r="W206" i="1"/>
  <c r="S206" i="1"/>
  <c r="U206" i="1" s="1"/>
  <c r="V206" i="1" s="1"/>
  <c r="P206" i="1"/>
  <c r="Z205" i="1"/>
  <c r="W205" i="1"/>
  <c r="S205" i="1"/>
  <c r="R205" i="1" s="1"/>
  <c r="P205" i="1"/>
  <c r="Z204" i="1"/>
  <c r="W204" i="1"/>
  <c r="S204" i="1"/>
  <c r="U204" i="1" s="1"/>
  <c r="V204" i="1" s="1"/>
  <c r="P204" i="1"/>
  <c r="Z203" i="1"/>
  <c r="W203" i="1"/>
  <c r="S203" i="1"/>
  <c r="AF203" i="1" s="1"/>
  <c r="P203" i="1"/>
  <c r="AF202" i="1"/>
  <c r="Z202" i="1"/>
  <c r="W202" i="1"/>
  <c r="S202" i="1"/>
  <c r="U202" i="1" s="1"/>
  <c r="V202" i="1" s="1"/>
  <c r="P202" i="1"/>
  <c r="Z201" i="1"/>
  <c r="W201" i="1"/>
  <c r="S201" i="1"/>
  <c r="R201" i="1" s="1"/>
  <c r="P201" i="1"/>
  <c r="Z200" i="1"/>
  <c r="W200" i="1"/>
  <c r="S200" i="1"/>
  <c r="R200" i="1" s="1"/>
  <c r="P200" i="1"/>
  <c r="Z199" i="1"/>
  <c r="W199" i="1"/>
  <c r="S199" i="1"/>
  <c r="U199" i="1" s="1"/>
  <c r="V199" i="1" s="1"/>
  <c r="Q199" i="1"/>
  <c r="P199" i="1" s="1"/>
  <c r="Z198" i="1"/>
  <c r="W198" i="1"/>
  <c r="S198" i="1"/>
  <c r="AF198" i="1" s="1"/>
  <c r="P198" i="1"/>
  <c r="Z197" i="1"/>
  <c r="W197" i="1"/>
  <c r="S197" i="1"/>
  <c r="AF197" i="1" s="1"/>
  <c r="P197" i="1"/>
  <c r="Z196" i="1"/>
  <c r="W196" i="1"/>
  <c r="S196" i="1"/>
  <c r="U196" i="1" s="1"/>
  <c r="V196" i="1" s="1"/>
  <c r="P196" i="1"/>
  <c r="Z195" i="1"/>
  <c r="W195" i="1"/>
  <c r="S195" i="1"/>
  <c r="R195" i="1" s="1"/>
  <c r="P195" i="1"/>
  <c r="Z194" i="1"/>
  <c r="W194" i="1"/>
  <c r="U194" i="1"/>
  <c r="V194" i="1" s="1"/>
  <c r="S194" i="1"/>
  <c r="R194" i="1" s="1"/>
  <c r="P194" i="1"/>
  <c r="Z193" i="1"/>
  <c r="W193" i="1"/>
  <c r="S193" i="1"/>
  <c r="AF193" i="1" s="1"/>
  <c r="P193" i="1"/>
  <c r="Z192" i="1"/>
  <c r="W192" i="1"/>
  <c r="S192" i="1"/>
  <c r="P192" i="1"/>
  <c r="AF191" i="1"/>
  <c r="Z191" i="1"/>
  <c r="W191" i="1"/>
  <c r="S191" i="1"/>
  <c r="R191" i="1" s="1"/>
  <c r="P191" i="1"/>
  <c r="Z190" i="1"/>
  <c r="W190" i="1"/>
  <c r="S190" i="1"/>
  <c r="AF190" i="1" s="1"/>
  <c r="P190" i="1"/>
  <c r="Z189" i="1"/>
  <c r="W189" i="1"/>
  <c r="S189" i="1"/>
  <c r="AF189" i="1" s="1"/>
  <c r="Q189" i="1"/>
  <c r="P189" i="1" s="1"/>
  <c r="Z188" i="1"/>
  <c r="W188" i="1"/>
  <c r="S188" i="1"/>
  <c r="U188" i="1" s="1"/>
  <c r="V188" i="1" s="1"/>
  <c r="P188" i="1"/>
  <c r="AF187" i="1"/>
  <c r="Z187" i="1"/>
  <c r="W187" i="1"/>
  <c r="S187" i="1"/>
  <c r="U187" i="1" s="1"/>
  <c r="V187" i="1" s="1"/>
  <c r="P187" i="1"/>
  <c r="Z186" i="1"/>
  <c r="W186" i="1"/>
  <c r="S186" i="1"/>
  <c r="R186" i="1" s="1"/>
  <c r="P186" i="1"/>
  <c r="Z185" i="1"/>
  <c r="W185" i="1"/>
  <c r="S185" i="1"/>
  <c r="R185" i="1" s="1"/>
  <c r="P185" i="1"/>
  <c r="Z184" i="1"/>
  <c r="W184" i="1"/>
  <c r="S184" i="1"/>
  <c r="AF184" i="1" s="1"/>
  <c r="P184" i="1"/>
  <c r="Z183" i="1"/>
  <c r="W183" i="1"/>
  <c r="S183" i="1"/>
  <c r="R183" i="1" s="1"/>
  <c r="P183" i="1"/>
  <c r="Z182" i="1"/>
  <c r="W182" i="1"/>
  <c r="S182" i="1"/>
  <c r="U182" i="1" s="1"/>
  <c r="V182" i="1" s="1"/>
  <c r="Q182" i="1"/>
  <c r="P182" i="1" s="1"/>
  <c r="Z181" i="1"/>
  <c r="W181" i="1"/>
  <c r="S181" i="1"/>
  <c r="Q181" i="1"/>
  <c r="P181" i="1" s="1"/>
  <c r="Z180" i="1"/>
  <c r="W180" i="1"/>
  <c r="S180" i="1"/>
  <c r="Q180" i="1"/>
  <c r="P180" i="1" s="1"/>
  <c r="Z179" i="1"/>
  <c r="W179" i="1"/>
  <c r="S179" i="1"/>
  <c r="U179" i="1" s="1"/>
  <c r="V179" i="1" s="1"/>
  <c r="Q179" i="1"/>
  <c r="P179" i="1" s="1"/>
  <c r="Z178" i="1"/>
  <c r="W178" i="1"/>
  <c r="S178" i="1"/>
  <c r="U178" i="1" s="1"/>
  <c r="V178" i="1" s="1"/>
  <c r="Q178" i="1"/>
  <c r="P178" i="1"/>
  <c r="Z177" i="1"/>
  <c r="W177" i="1"/>
  <c r="S177" i="1"/>
  <c r="R177" i="1" s="1"/>
  <c r="P177" i="1"/>
  <c r="Z176" i="1"/>
  <c r="W176" i="1"/>
  <c r="S176" i="1"/>
  <c r="U176" i="1" s="1"/>
  <c r="V176" i="1" s="1"/>
  <c r="Q176" i="1"/>
  <c r="P176" i="1" s="1"/>
  <c r="Z175" i="1"/>
  <c r="W175" i="1"/>
  <c r="S175" i="1"/>
  <c r="R175" i="1" s="1"/>
  <c r="P175" i="1"/>
  <c r="Z174" i="1"/>
  <c r="W174" i="1"/>
  <c r="S174" i="1"/>
  <c r="U174" i="1" s="1"/>
  <c r="V174" i="1" s="1"/>
  <c r="P174" i="1"/>
  <c r="Z173" i="1"/>
  <c r="W173" i="1"/>
  <c r="S173" i="1"/>
  <c r="R173" i="1" s="1"/>
  <c r="P173" i="1"/>
  <c r="Z172" i="1"/>
  <c r="W172" i="1"/>
  <c r="S172" i="1"/>
  <c r="AF172" i="1" s="1"/>
  <c r="Q172" i="1"/>
  <c r="P172" i="1" s="1"/>
  <c r="Z171" i="1"/>
  <c r="W171" i="1"/>
  <c r="S171" i="1"/>
  <c r="AF171" i="1" s="1"/>
  <c r="R171" i="1"/>
  <c r="Q171" i="1"/>
  <c r="P171" i="1" s="1"/>
  <c r="Z170" i="1"/>
  <c r="W170" i="1"/>
  <c r="S170" i="1"/>
  <c r="U170" i="1" s="1"/>
  <c r="V170" i="1" s="1"/>
  <c r="Q170" i="1"/>
  <c r="P170" i="1" s="1"/>
  <c r="Z169" i="1"/>
  <c r="W169" i="1"/>
  <c r="S169" i="1"/>
  <c r="AF169" i="1" s="1"/>
  <c r="Q169" i="1"/>
  <c r="P169" i="1" s="1"/>
  <c r="Z168" i="1"/>
  <c r="W168" i="1"/>
  <c r="S168" i="1"/>
  <c r="AF168" i="1" s="1"/>
  <c r="Q168" i="1"/>
  <c r="P168" i="1" s="1"/>
  <c r="Z167" i="1"/>
  <c r="W167" i="1"/>
  <c r="S167" i="1"/>
  <c r="U167" i="1" s="1"/>
  <c r="V167" i="1" s="1"/>
  <c r="Q167" i="1"/>
  <c r="P167" i="1" s="1"/>
  <c r="Z166" i="1"/>
  <c r="W166" i="1"/>
  <c r="S166" i="1"/>
  <c r="U166" i="1" s="1"/>
  <c r="V166" i="1" s="1"/>
  <c r="Q166" i="1"/>
  <c r="P166" i="1" s="1"/>
  <c r="Z165" i="1"/>
  <c r="W165" i="1"/>
  <c r="S165" i="1"/>
  <c r="R165" i="1" s="1"/>
  <c r="P165" i="1"/>
  <c r="Z164" i="1"/>
  <c r="W164" i="1"/>
  <c r="S164" i="1"/>
  <c r="U164" i="1" s="1"/>
  <c r="V164" i="1" s="1"/>
  <c r="P164" i="1"/>
  <c r="Z163" i="1"/>
  <c r="W163" i="1"/>
  <c r="S163" i="1"/>
  <c r="U163" i="1" s="1"/>
  <c r="V163" i="1" s="1"/>
  <c r="P163" i="1"/>
  <c r="Z162" i="1"/>
  <c r="W162" i="1"/>
  <c r="S162" i="1"/>
  <c r="R162" i="1" s="1"/>
  <c r="P162" i="1"/>
  <c r="AD161" i="1"/>
  <c r="Z161" i="1"/>
  <c r="W161" i="1"/>
  <c r="S161" i="1"/>
  <c r="U161" i="1" s="1"/>
  <c r="V161" i="1" s="1"/>
  <c r="P161" i="1"/>
  <c r="Z160" i="1"/>
  <c r="W160" i="1"/>
  <c r="S160" i="1"/>
  <c r="R160" i="1" s="1"/>
  <c r="P160" i="1"/>
  <c r="Z159" i="1"/>
  <c r="W159" i="1"/>
  <c r="S159" i="1"/>
  <c r="R159" i="1" s="1"/>
  <c r="P159" i="1"/>
  <c r="AD158" i="1"/>
  <c r="Z158" i="1"/>
  <c r="W158" i="1"/>
  <c r="S158" i="1"/>
  <c r="Q158" i="1"/>
  <c r="P158" i="1" s="1"/>
  <c r="Z157" i="1"/>
  <c r="W157" i="1"/>
  <c r="S157" i="1"/>
  <c r="U157" i="1" s="1"/>
  <c r="V157" i="1" s="1"/>
  <c r="Q157" i="1"/>
  <c r="P157" i="1" s="1"/>
  <c r="Z156" i="1"/>
  <c r="W156" i="1"/>
  <c r="S156" i="1"/>
  <c r="U156" i="1" s="1"/>
  <c r="V156" i="1" s="1"/>
  <c r="Q156" i="1"/>
  <c r="R156" i="1" s="1"/>
  <c r="AD155" i="1"/>
  <c r="Z155" i="1"/>
  <c r="W155" i="1"/>
  <c r="S155" i="1"/>
  <c r="R155" i="1" s="1"/>
  <c r="P155" i="1"/>
  <c r="AD154" i="1"/>
  <c r="Z154" i="1"/>
  <c r="W154" i="1"/>
  <c r="S154" i="1"/>
  <c r="R154" i="1" s="1"/>
  <c r="P154" i="1"/>
  <c r="Z153" i="1"/>
  <c r="W153" i="1"/>
  <c r="S153" i="1"/>
  <c r="AF153" i="1" s="1"/>
  <c r="P153" i="1"/>
  <c r="Z152" i="1"/>
  <c r="W152" i="1"/>
  <c r="S152" i="1"/>
  <c r="AF152" i="1" s="1"/>
  <c r="P152" i="1"/>
  <c r="AD151" i="1"/>
  <c r="Z151" i="1"/>
  <c r="W151" i="1"/>
  <c r="S151" i="1"/>
  <c r="P151" i="1"/>
  <c r="Z150" i="1"/>
  <c r="W150" i="1"/>
  <c r="S150" i="1"/>
  <c r="R150" i="1" s="1"/>
  <c r="P150" i="1"/>
  <c r="Z149" i="1"/>
  <c r="W149" i="1"/>
  <c r="S149" i="1"/>
  <c r="U149" i="1" s="1"/>
  <c r="V149" i="1" s="1"/>
  <c r="P149" i="1"/>
  <c r="Z148" i="1"/>
  <c r="W148" i="1"/>
  <c r="S148" i="1"/>
  <c r="P148" i="1"/>
  <c r="Z147" i="1"/>
  <c r="W147" i="1"/>
  <c r="S147" i="1"/>
  <c r="AF147" i="1" s="1"/>
  <c r="P147" i="1"/>
  <c r="Z146" i="1"/>
  <c r="W146" i="1"/>
  <c r="S146" i="1"/>
  <c r="U146" i="1" s="1"/>
  <c r="V146" i="1" s="1"/>
  <c r="P146" i="1"/>
  <c r="Z145" i="1"/>
  <c r="W145" i="1"/>
  <c r="S145" i="1"/>
  <c r="P145" i="1"/>
  <c r="Z144" i="1"/>
  <c r="W144" i="1"/>
  <c r="S144" i="1"/>
  <c r="P144" i="1"/>
  <c r="Z143" i="1"/>
  <c r="W143" i="1"/>
  <c r="S143" i="1"/>
  <c r="AF143" i="1" s="1"/>
  <c r="P143" i="1"/>
  <c r="Z142" i="1"/>
  <c r="W142" i="1"/>
  <c r="S142" i="1"/>
  <c r="AF142" i="1" s="1"/>
  <c r="Q142" i="1"/>
  <c r="AF141" i="1"/>
  <c r="Z141" i="1"/>
  <c r="W141" i="1"/>
  <c r="U141" i="1"/>
  <c r="V141" i="1" s="1"/>
  <c r="R141" i="1"/>
  <c r="P141" i="1"/>
  <c r="AD140" i="1"/>
  <c r="Z140" i="1"/>
  <c r="W140" i="1"/>
  <c r="S140" i="1"/>
  <c r="R140" i="1" s="1"/>
  <c r="P140" i="1"/>
  <c r="AD139" i="1"/>
  <c r="Z139" i="1"/>
  <c r="W139" i="1"/>
  <c r="S139" i="1"/>
  <c r="AF139" i="1" s="1"/>
  <c r="P139" i="1"/>
  <c r="Z138" i="1"/>
  <c r="W138" i="1"/>
  <c r="S138" i="1"/>
  <c r="AF138" i="1" s="1"/>
  <c r="P138" i="1"/>
  <c r="Z137" i="1"/>
  <c r="W137" i="1"/>
  <c r="S137" i="1"/>
  <c r="R137" i="1" s="1"/>
  <c r="P137" i="1"/>
  <c r="Z136" i="1"/>
  <c r="W136" i="1"/>
  <c r="S136" i="1"/>
  <c r="Q136" i="1"/>
  <c r="P136" i="1" s="1"/>
  <c r="Z135" i="1"/>
  <c r="W135" i="1"/>
  <c r="S135" i="1"/>
  <c r="U135" i="1" s="1"/>
  <c r="V135" i="1" s="1"/>
  <c r="Q135" i="1"/>
  <c r="AD135" i="1" s="1"/>
  <c r="Y134" i="1"/>
  <c r="Z134" i="1" s="1"/>
  <c r="W134" i="1"/>
  <c r="S134" i="1"/>
  <c r="AF134" i="1" s="1"/>
  <c r="Q134" i="1"/>
  <c r="P134" i="1" s="1"/>
  <c r="Z133" i="1"/>
  <c r="W133" i="1"/>
  <c r="S133" i="1"/>
  <c r="U133" i="1" s="1"/>
  <c r="V133" i="1" s="1"/>
  <c r="P133" i="1"/>
  <c r="Z132" i="1"/>
  <c r="W132" i="1"/>
  <c r="S132" i="1"/>
  <c r="AF132" i="1" s="1"/>
  <c r="P132" i="1"/>
  <c r="AD131" i="1"/>
  <c r="Z131" i="1"/>
  <c r="W131" i="1"/>
  <c r="S131" i="1"/>
  <c r="AF131" i="1" s="1"/>
  <c r="P131" i="1"/>
  <c r="Z130" i="1"/>
  <c r="W130" i="1"/>
  <c r="S130" i="1"/>
  <c r="R130" i="1" s="1"/>
  <c r="P130" i="1"/>
  <c r="Z129" i="1"/>
  <c r="W129" i="1"/>
  <c r="S129" i="1"/>
  <c r="U129" i="1" s="1"/>
  <c r="V129" i="1" s="1"/>
  <c r="P129" i="1"/>
  <c r="Z128" i="1"/>
  <c r="W128" i="1"/>
  <c r="S128" i="1"/>
  <c r="R128" i="1" s="1"/>
  <c r="P128" i="1"/>
  <c r="Z127" i="1"/>
  <c r="W127" i="1"/>
  <c r="S127" i="1"/>
  <c r="AF127" i="1" s="1"/>
  <c r="P127" i="1"/>
  <c r="Z126" i="1"/>
  <c r="W126" i="1"/>
  <c r="S126" i="1"/>
  <c r="R126" i="1" s="1"/>
  <c r="P126" i="1"/>
  <c r="Z125" i="1"/>
  <c r="W125" i="1"/>
  <c r="S125" i="1"/>
  <c r="U125" i="1" s="1"/>
  <c r="V125" i="1" s="1"/>
  <c r="P125" i="1"/>
  <c r="Z124" i="1"/>
  <c r="W124" i="1"/>
  <c r="S124" i="1"/>
  <c r="R124" i="1" s="1"/>
  <c r="P124" i="1"/>
  <c r="Z123" i="1"/>
  <c r="W123" i="1"/>
  <c r="U123" i="1"/>
  <c r="V123" i="1" s="1"/>
  <c r="S123" i="1"/>
  <c r="AF123" i="1" s="1"/>
  <c r="P123" i="1"/>
  <c r="Z122" i="1"/>
  <c r="W122" i="1"/>
  <c r="S122" i="1"/>
  <c r="R122" i="1" s="1"/>
  <c r="P122" i="1"/>
  <c r="Z121" i="1"/>
  <c r="W121" i="1"/>
  <c r="S121" i="1"/>
  <c r="U121" i="1" s="1"/>
  <c r="V121" i="1" s="1"/>
  <c r="P121" i="1"/>
  <c r="AD120" i="1"/>
  <c r="Z120" i="1"/>
  <c r="W120" i="1"/>
  <c r="S120" i="1"/>
  <c r="AF120" i="1" s="1"/>
  <c r="P120" i="1"/>
  <c r="AD119" i="1"/>
  <c r="Z119" i="1"/>
  <c r="W119" i="1"/>
  <c r="S119" i="1"/>
  <c r="P119" i="1"/>
  <c r="Z118" i="1"/>
  <c r="W118" i="1"/>
  <c r="S118" i="1"/>
  <c r="U118" i="1" s="1"/>
  <c r="V118" i="1" s="1"/>
  <c r="P118" i="1"/>
  <c r="Z117" i="1"/>
  <c r="W117" i="1"/>
  <c r="S117" i="1"/>
  <c r="AF117" i="1" s="1"/>
  <c r="P117" i="1"/>
  <c r="AD116" i="1"/>
  <c r="Z116" i="1"/>
  <c r="W116" i="1"/>
  <c r="S116" i="1"/>
  <c r="AF116" i="1" s="1"/>
  <c r="P116" i="1"/>
  <c r="Z115" i="1"/>
  <c r="W115" i="1"/>
  <c r="S115" i="1"/>
  <c r="P115" i="1"/>
  <c r="AD114" i="1"/>
  <c r="Y114" i="1"/>
  <c r="Z114" i="1" s="1"/>
  <c r="W114" i="1"/>
  <c r="S114" i="1"/>
  <c r="U114" i="1" s="1"/>
  <c r="V114" i="1" s="1"/>
  <c r="P114" i="1"/>
  <c r="Z113" i="1"/>
  <c r="W113" i="1"/>
  <c r="S113" i="1"/>
  <c r="AF113" i="1" s="1"/>
  <c r="P113" i="1"/>
  <c r="AD112" i="1"/>
  <c r="Z112" i="1"/>
  <c r="W112" i="1"/>
  <c r="S112" i="1"/>
  <c r="R112" i="1" s="1"/>
  <c r="P112" i="1"/>
  <c r="AD111" i="1"/>
  <c r="Z111" i="1"/>
  <c r="W111" i="1"/>
  <c r="S111" i="1"/>
  <c r="AF111" i="1" s="1"/>
  <c r="P111" i="1"/>
  <c r="Z110" i="1"/>
  <c r="W110" i="1"/>
  <c r="S110" i="1"/>
  <c r="AF110" i="1" s="1"/>
  <c r="P110" i="1"/>
  <c r="Z109" i="1"/>
  <c r="W109" i="1"/>
  <c r="S109" i="1"/>
  <c r="AF109" i="1" s="1"/>
  <c r="R109" i="1"/>
  <c r="P109" i="1"/>
  <c r="Z108" i="1"/>
  <c r="W108" i="1"/>
  <c r="S108" i="1"/>
  <c r="P108" i="1"/>
  <c r="Z107" i="1"/>
  <c r="W107" i="1"/>
  <c r="S107" i="1"/>
  <c r="AF107" i="1" s="1"/>
  <c r="P107" i="1"/>
  <c r="Z106" i="1"/>
  <c r="W106" i="1"/>
  <c r="S106" i="1"/>
  <c r="AF106" i="1" s="1"/>
  <c r="P106" i="1"/>
  <c r="AD105" i="1"/>
  <c r="Z105" i="1"/>
  <c r="W105" i="1"/>
  <c r="S105" i="1"/>
  <c r="U105" i="1" s="1"/>
  <c r="V105" i="1" s="1"/>
  <c r="P105" i="1"/>
  <c r="Z104" i="1"/>
  <c r="W104" i="1"/>
  <c r="S104" i="1"/>
  <c r="U104" i="1" s="1"/>
  <c r="V104" i="1" s="1"/>
  <c r="Q104" i="1"/>
  <c r="P104" i="1" s="1"/>
  <c r="Z103" i="1"/>
  <c r="W103" i="1"/>
  <c r="S103" i="1"/>
  <c r="Q103" i="1"/>
  <c r="P103" i="1" s="1"/>
  <c r="Z102" i="1"/>
  <c r="W102" i="1"/>
  <c r="S102" i="1"/>
  <c r="AF102" i="1" s="1"/>
  <c r="Q102" i="1"/>
  <c r="P102" i="1" s="1"/>
  <c r="AD101" i="1"/>
  <c r="Z101" i="1"/>
  <c r="W101" i="1"/>
  <c r="S101" i="1"/>
  <c r="AF101" i="1" s="1"/>
  <c r="P101" i="1"/>
  <c r="Z100" i="1"/>
  <c r="W100" i="1"/>
  <c r="S100" i="1"/>
  <c r="R100" i="1" s="1"/>
  <c r="P100" i="1"/>
  <c r="Z99" i="1"/>
  <c r="W99" i="1"/>
  <c r="S99" i="1"/>
  <c r="U99" i="1" s="1"/>
  <c r="V99" i="1" s="1"/>
  <c r="Q99" i="1"/>
  <c r="P99" i="1" s="1"/>
  <c r="Z98" i="1"/>
  <c r="W98" i="1"/>
  <c r="S98" i="1"/>
  <c r="AF98" i="1" s="1"/>
  <c r="Q98" i="1"/>
  <c r="P98" i="1" s="1"/>
  <c r="Z97" i="1"/>
  <c r="W97" i="1"/>
  <c r="S97" i="1"/>
  <c r="AF97" i="1" s="1"/>
  <c r="Q97" i="1"/>
  <c r="Z96" i="1"/>
  <c r="W96" i="1"/>
  <c r="S96" i="1"/>
  <c r="U96" i="1" s="1"/>
  <c r="V96" i="1" s="1"/>
  <c r="Q96" i="1"/>
  <c r="P96" i="1" s="1"/>
  <c r="Z95" i="1"/>
  <c r="W95" i="1"/>
  <c r="S95" i="1"/>
  <c r="AF95" i="1" s="1"/>
  <c r="P95" i="1"/>
  <c r="Z94" i="1"/>
  <c r="W94" i="1"/>
  <c r="S94" i="1"/>
  <c r="AF94" i="1" s="1"/>
  <c r="P94" i="1"/>
  <c r="Z93" i="1"/>
  <c r="W93" i="1"/>
  <c r="S93" i="1"/>
  <c r="AF93" i="1" s="1"/>
  <c r="Q93" i="1"/>
  <c r="P93" i="1" s="1"/>
  <c r="Z92" i="1"/>
  <c r="W92" i="1"/>
  <c r="S92" i="1"/>
  <c r="U92" i="1" s="1"/>
  <c r="V92" i="1" s="1"/>
  <c r="Q92" i="1"/>
  <c r="P92" i="1" s="1"/>
  <c r="AF91" i="1"/>
  <c r="Z91" i="1"/>
  <c r="W91" i="1"/>
  <c r="U91" i="1"/>
  <c r="V91" i="1" s="1"/>
  <c r="R91" i="1"/>
  <c r="P91" i="1"/>
  <c r="Z90" i="1"/>
  <c r="W90" i="1"/>
  <c r="S90" i="1"/>
  <c r="R90" i="1" s="1"/>
  <c r="Q90" i="1"/>
  <c r="AD90" i="1" s="1"/>
  <c r="Z89" i="1"/>
  <c r="W89" i="1"/>
  <c r="S89" i="1"/>
  <c r="AF89" i="1" s="1"/>
  <c r="Q89" i="1"/>
  <c r="P89" i="1" s="1"/>
  <c r="Z88" i="1"/>
  <c r="W88" i="1"/>
  <c r="S88" i="1"/>
  <c r="U88" i="1" s="1"/>
  <c r="V88" i="1" s="1"/>
  <c r="Q88" i="1"/>
  <c r="P88" i="1" s="1"/>
  <c r="Z87" i="1"/>
  <c r="W87" i="1"/>
  <c r="S87" i="1"/>
  <c r="Q87" i="1"/>
  <c r="Z86" i="1"/>
  <c r="W86" i="1"/>
  <c r="S86" i="1"/>
  <c r="AF86" i="1" s="1"/>
  <c r="Q86" i="1"/>
  <c r="P86" i="1" s="1"/>
  <c r="Z85" i="1"/>
  <c r="W85" i="1"/>
  <c r="S85" i="1"/>
  <c r="U85" i="1" s="1"/>
  <c r="V85" i="1" s="1"/>
  <c r="Q85" i="1"/>
  <c r="P85" i="1" s="1"/>
  <c r="Z84" i="1"/>
  <c r="W84" i="1"/>
  <c r="S84" i="1"/>
  <c r="AF84" i="1" s="1"/>
  <c r="Q84" i="1"/>
  <c r="P84" i="1" s="1"/>
  <c r="Z83" i="1"/>
  <c r="W83" i="1"/>
  <c r="S83" i="1"/>
  <c r="Q83" i="1"/>
  <c r="P83" i="1" s="1"/>
  <c r="Z82" i="1"/>
  <c r="W82" i="1"/>
  <c r="S82" i="1"/>
  <c r="R82" i="1" s="1"/>
  <c r="Q82" i="1"/>
  <c r="P82" i="1" s="1"/>
  <c r="Z81" i="1"/>
  <c r="W81" i="1"/>
  <c r="S81" i="1"/>
  <c r="AF81" i="1" s="1"/>
  <c r="P81" i="1"/>
  <c r="Z80" i="1"/>
  <c r="W80" i="1"/>
  <c r="S80" i="1"/>
  <c r="P80" i="1"/>
  <c r="Z79" i="1"/>
  <c r="W79" i="1"/>
  <c r="S79" i="1"/>
  <c r="AF79" i="1" s="1"/>
  <c r="P79" i="1"/>
  <c r="Z78" i="1"/>
  <c r="W78" i="1"/>
  <c r="S78" i="1"/>
  <c r="AF78" i="1" s="1"/>
  <c r="P78" i="1"/>
  <c r="Z77" i="1"/>
  <c r="W77" i="1"/>
  <c r="S77" i="1"/>
  <c r="AF77" i="1" s="1"/>
  <c r="P77" i="1"/>
  <c r="AD76" i="1"/>
  <c r="Z76" i="1"/>
  <c r="W76" i="1"/>
  <c r="S76" i="1"/>
  <c r="R76" i="1" s="1"/>
  <c r="P76" i="1"/>
  <c r="Z75" i="1"/>
  <c r="W75" i="1"/>
  <c r="S75" i="1"/>
  <c r="U75" i="1" s="1"/>
  <c r="V75" i="1" s="1"/>
  <c r="P75" i="1"/>
  <c r="Z74" i="1"/>
  <c r="W74" i="1"/>
  <c r="S74" i="1"/>
  <c r="AF74" i="1" s="1"/>
  <c r="P74" i="1"/>
  <c r="Z73" i="1"/>
  <c r="W73" i="1"/>
  <c r="S73" i="1"/>
  <c r="P73" i="1"/>
  <c r="Z72" i="1"/>
  <c r="W72" i="1"/>
  <c r="S72" i="1"/>
  <c r="AF72" i="1" s="1"/>
  <c r="Q72" i="1"/>
  <c r="P72" i="1" s="1"/>
  <c r="Z71" i="1"/>
  <c r="W71" i="1"/>
  <c r="S71" i="1"/>
  <c r="U71" i="1" s="1"/>
  <c r="V71" i="1" s="1"/>
  <c r="Q71" i="1"/>
  <c r="P71" i="1" s="1"/>
  <c r="Z70" i="1"/>
  <c r="W70" i="1"/>
  <c r="S70" i="1"/>
  <c r="AF70" i="1" s="1"/>
  <c r="Q70" i="1"/>
  <c r="P70" i="1" s="1"/>
  <c r="AF69" i="1"/>
  <c r="Z69" i="1"/>
  <c r="W69" i="1"/>
  <c r="S69" i="1"/>
  <c r="U69" i="1" s="1"/>
  <c r="V69" i="1" s="1"/>
  <c r="Q69" i="1"/>
  <c r="P69" i="1" s="1"/>
  <c r="Z68" i="1"/>
  <c r="W68" i="1"/>
  <c r="S68" i="1"/>
  <c r="Q68" i="1"/>
  <c r="P68" i="1" s="1"/>
  <c r="Z67" i="1"/>
  <c r="W67" i="1"/>
  <c r="S67" i="1"/>
  <c r="AF67" i="1" s="1"/>
  <c r="Q67" i="1"/>
  <c r="P67" i="1" s="1"/>
  <c r="Z66" i="1"/>
  <c r="W66" i="1"/>
  <c r="S66" i="1"/>
  <c r="AF66" i="1" s="1"/>
  <c r="Q66" i="1"/>
  <c r="P66" i="1" s="1"/>
  <c r="AD65" i="1"/>
  <c r="Z65" i="1"/>
  <c r="W65" i="1"/>
  <c r="S65" i="1"/>
  <c r="R65" i="1" s="1"/>
  <c r="P65" i="1"/>
  <c r="Z64" i="1"/>
  <c r="W64" i="1"/>
  <c r="S64" i="1"/>
  <c r="AF64" i="1" s="1"/>
  <c r="Q64" i="1"/>
  <c r="P64" i="1" s="1"/>
  <c r="Z63" i="1"/>
  <c r="W63" i="1"/>
  <c r="S63" i="1"/>
  <c r="AF63" i="1" s="1"/>
  <c r="Q63" i="1"/>
  <c r="P63" i="1" s="1"/>
  <c r="Z62" i="1"/>
  <c r="W62" i="1"/>
  <c r="S62" i="1"/>
  <c r="AF62" i="1" s="1"/>
  <c r="Q62" i="1"/>
  <c r="P62" i="1" s="1"/>
  <c r="Z61" i="1"/>
  <c r="W61" i="1"/>
  <c r="S61" i="1"/>
  <c r="AF61" i="1" s="1"/>
  <c r="Q61" i="1"/>
  <c r="AD61" i="1" s="1"/>
  <c r="Z60" i="1"/>
  <c r="W60" i="1"/>
  <c r="S60" i="1"/>
  <c r="Q60" i="1"/>
  <c r="P60" i="1" s="1"/>
  <c r="Z59" i="1"/>
  <c r="W59" i="1"/>
  <c r="S59" i="1"/>
  <c r="R59" i="1" s="1"/>
  <c r="Q59" i="1"/>
  <c r="P59" i="1" s="1"/>
  <c r="AF58" i="1"/>
  <c r="X58" i="1"/>
  <c r="Z58" i="1" s="1"/>
  <c r="W58" i="1"/>
  <c r="U58" i="1"/>
  <c r="V58" i="1" s="1"/>
  <c r="R58" i="1"/>
  <c r="P58" i="1"/>
  <c r="Z57" i="1"/>
  <c r="W57" i="1"/>
  <c r="S57" i="1"/>
  <c r="R57" i="1" s="1"/>
  <c r="P57" i="1"/>
  <c r="AD56" i="1"/>
  <c r="Z56" i="1"/>
  <c r="S56" i="1"/>
  <c r="AF56" i="1" s="1"/>
  <c r="AD55" i="1"/>
  <c r="Z55" i="1"/>
  <c r="W55" i="1"/>
  <c r="S55" i="1"/>
  <c r="AF55" i="1" s="1"/>
  <c r="P55" i="1"/>
  <c r="AD54" i="1"/>
  <c r="Z54" i="1"/>
  <c r="W54" i="1"/>
  <c r="S54" i="1"/>
  <c r="U54" i="1" s="1"/>
  <c r="P54" i="1"/>
  <c r="Z53" i="1"/>
  <c r="W53" i="1"/>
  <c r="S53" i="1"/>
  <c r="P53" i="1"/>
  <c r="AF52" i="1"/>
  <c r="Z52" i="1"/>
  <c r="W52" i="1"/>
  <c r="S52" i="1"/>
  <c r="U52" i="1" s="1"/>
  <c r="V52" i="1" s="1"/>
  <c r="P52" i="1"/>
  <c r="AD51" i="1"/>
  <c r="Z51" i="1"/>
  <c r="W51" i="1"/>
  <c r="S51" i="1"/>
  <c r="P51" i="1"/>
  <c r="Z50" i="1"/>
  <c r="W50" i="1"/>
  <c r="S50" i="1"/>
  <c r="Q50" i="1"/>
  <c r="P50" i="1" s="1"/>
  <c r="Z49" i="1"/>
  <c r="W49" i="1"/>
  <c r="S49" i="1"/>
  <c r="Q49" i="1"/>
  <c r="P49" i="1" s="1"/>
  <c r="AF48" i="1"/>
  <c r="Z48" i="1"/>
  <c r="W48" i="1"/>
  <c r="U48" i="1"/>
  <c r="V48" i="1" s="1"/>
  <c r="R48" i="1"/>
  <c r="P48" i="1"/>
  <c r="Z47" i="1"/>
  <c r="W47" i="1"/>
  <c r="S47" i="1"/>
  <c r="AF47" i="1" s="1"/>
  <c r="Q47" i="1"/>
  <c r="P47" i="1" s="1"/>
  <c r="Z46" i="1"/>
  <c r="W46" i="1"/>
  <c r="S46" i="1"/>
  <c r="U46" i="1" s="1"/>
  <c r="V46" i="1" s="1"/>
  <c r="P46" i="1"/>
  <c r="AD45" i="1"/>
  <c r="Z45" i="1"/>
  <c r="W45" i="1"/>
  <c r="S45" i="1"/>
  <c r="U45" i="1" s="1"/>
  <c r="P45" i="1"/>
  <c r="Z44" i="1"/>
  <c r="W44" i="1"/>
  <c r="S44" i="1"/>
  <c r="P44" i="1"/>
  <c r="AD43" i="1"/>
  <c r="Z43" i="1"/>
  <c r="W43" i="1"/>
  <c r="S43" i="1"/>
  <c r="AF43" i="1" s="1"/>
  <c r="Q43" i="1"/>
  <c r="P43" i="1" s="1"/>
  <c r="Z42" i="1"/>
  <c r="W42" i="1"/>
  <c r="S42" i="1"/>
  <c r="U42" i="1" s="1"/>
  <c r="V42" i="1" s="1"/>
  <c r="Q42" i="1"/>
  <c r="Z41" i="1"/>
  <c r="W41" i="1"/>
  <c r="S41" i="1"/>
  <c r="AF41" i="1" s="1"/>
  <c r="Q41" i="1"/>
  <c r="P41" i="1" s="1"/>
  <c r="AF40" i="1"/>
  <c r="Z40" i="1"/>
  <c r="W40" i="1"/>
  <c r="S40" i="1"/>
  <c r="U40" i="1" s="1"/>
  <c r="V40" i="1" s="1"/>
  <c r="Q40" i="1"/>
  <c r="P40" i="1" s="1"/>
  <c r="Z39" i="1"/>
  <c r="W39" i="1"/>
  <c r="S39" i="1"/>
  <c r="U39" i="1" s="1"/>
  <c r="V39" i="1" s="1"/>
  <c r="P39" i="1"/>
  <c r="Z38" i="1"/>
  <c r="W38" i="1"/>
  <c r="S38" i="1"/>
  <c r="U38" i="1" s="1"/>
  <c r="V38" i="1" s="1"/>
  <c r="R38" i="1"/>
  <c r="P38" i="1"/>
  <c r="Z37" i="1"/>
  <c r="W37" i="1"/>
  <c r="S37" i="1"/>
  <c r="AF37" i="1" s="1"/>
  <c r="P37" i="1"/>
  <c r="Z36" i="1"/>
  <c r="W36" i="1"/>
  <c r="S36" i="1"/>
  <c r="AF36" i="1" s="1"/>
  <c r="Q36" i="1"/>
  <c r="AD36" i="1" s="1"/>
  <c r="AD35" i="1"/>
  <c r="Z35" i="1"/>
  <c r="W35" i="1"/>
  <c r="S35" i="1"/>
  <c r="U35" i="1" s="1"/>
  <c r="V35" i="1" s="1"/>
  <c r="P35" i="1"/>
  <c r="Z34" i="1"/>
  <c r="W34" i="1"/>
  <c r="S34" i="1"/>
  <c r="AF34" i="1" s="1"/>
  <c r="P34" i="1"/>
  <c r="Z33" i="1"/>
  <c r="W33" i="1"/>
  <c r="S33" i="1"/>
  <c r="U33" i="1" s="1"/>
  <c r="V33" i="1" s="1"/>
  <c r="Q33" i="1"/>
  <c r="P33" i="1" s="1"/>
  <c r="Z32" i="1"/>
  <c r="W32" i="1"/>
  <c r="S32" i="1"/>
  <c r="U32" i="1" s="1"/>
  <c r="V32" i="1" s="1"/>
  <c r="P32" i="1"/>
  <c r="Z31" i="1"/>
  <c r="W31" i="1"/>
  <c r="S31" i="1"/>
  <c r="U31" i="1" s="1"/>
  <c r="V31" i="1" s="1"/>
  <c r="R31" i="1"/>
  <c r="P31" i="1"/>
  <c r="AD30" i="1"/>
  <c r="Z30" i="1"/>
  <c r="W30" i="1"/>
  <c r="S30" i="1"/>
  <c r="U30" i="1" s="1"/>
  <c r="V30" i="1" s="1"/>
  <c r="P30" i="1"/>
  <c r="AD29" i="1"/>
  <c r="Z29" i="1"/>
  <c r="W29" i="1"/>
  <c r="S29" i="1"/>
  <c r="U29" i="1" s="1"/>
  <c r="V29" i="1" s="1"/>
  <c r="P29" i="1"/>
  <c r="Z28" i="1"/>
  <c r="W28" i="1"/>
  <c r="S28" i="1"/>
  <c r="Q28" i="1"/>
  <c r="P28" i="1"/>
  <c r="Z27" i="1"/>
  <c r="W27" i="1"/>
  <c r="S27" i="1"/>
  <c r="AF27" i="1" s="1"/>
  <c r="Q27" i="1"/>
  <c r="AD27" i="1" s="1"/>
  <c r="AD26" i="1"/>
  <c r="Z26" i="1"/>
  <c r="W26" i="1"/>
  <c r="S26" i="1"/>
  <c r="U26" i="1" s="1"/>
  <c r="V26" i="1" s="1"/>
  <c r="P26" i="1"/>
  <c r="AD25" i="1"/>
  <c r="Z25" i="1"/>
  <c r="W25" i="1"/>
  <c r="S25" i="1"/>
  <c r="R25" i="1"/>
  <c r="P25" i="1"/>
  <c r="Z24" i="1"/>
  <c r="W24" i="1"/>
  <c r="S24" i="1"/>
  <c r="U24" i="1" s="1"/>
  <c r="V24" i="1" s="1"/>
  <c r="P24" i="1"/>
  <c r="AD23" i="1"/>
  <c r="Z23" i="1"/>
  <c r="W23" i="1"/>
  <c r="S23" i="1"/>
  <c r="U23" i="1" s="1"/>
  <c r="V23" i="1" s="1"/>
  <c r="P23" i="1"/>
  <c r="Z22" i="1"/>
  <c r="W22" i="1"/>
  <c r="S22" i="1"/>
  <c r="U22" i="1" s="1"/>
  <c r="V22" i="1" s="1"/>
  <c r="P22" i="1"/>
  <c r="Z21" i="1"/>
  <c r="W21" i="1"/>
  <c r="S21" i="1"/>
  <c r="AF21" i="1" s="1"/>
  <c r="P21" i="1"/>
  <c r="Z20" i="1"/>
  <c r="W20" i="1"/>
  <c r="S20" i="1"/>
  <c r="U20" i="1" s="1"/>
  <c r="V20" i="1" s="1"/>
  <c r="Q20" i="1"/>
  <c r="P20" i="1" s="1"/>
  <c r="Z19" i="1"/>
  <c r="W19" i="1"/>
  <c r="S19" i="1"/>
  <c r="AF19" i="1" s="1"/>
  <c r="Q19" i="1"/>
  <c r="P19" i="1" s="1"/>
  <c r="Z18" i="1"/>
  <c r="W18" i="1"/>
  <c r="S18" i="1"/>
  <c r="U18" i="1" s="1"/>
  <c r="V18" i="1" s="1"/>
  <c r="Q18" i="1"/>
  <c r="Z17" i="1"/>
  <c r="W17" i="1"/>
  <c r="S17" i="1"/>
  <c r="U17" i="1" s="1"/>
  <c r="V17" i="1" s="1"/>
  <c r="Q17" i="1"/>
  <c r="P17" i="1" s="1"/>
  <c r="Z16" i="1"/>
  <c r="W16" i="1"/>
  <c r="S16" i="1"/>
  <c r="Q16" i="1"/>
  <c r="P16" i="1" s="1"/>
  <c r="Z15" i="1"/>
  <c r="W15" i="1"/>
  <c r="S15" i="1"/>
  <c r="AF15" i="1" s="1"/>
  <c r="P15" i="1"/>
  <c r="Z14" i="1"/>
  <c r="W14" i="1"/>
  <c r="S14" i="1"/>
  <c r="AF14" i="1" s="1"/>
  <c r="R14" i="1"/>
  <c r="P14" i="1"/>
  <c r="Z13" i="1"/>
  <c r="W13" i="1"/>
  <c r="S13" i="1"/>
  <c r="AF13" i="1" s="1"/>
  <c r="P13" i="1"/>
  <c r="Z12" i="1"/>
  <c r="W12" i="1"/>
  <c r="S12" i="1"/>
  <c r="R12" i="1" s="1"/>
  <c r="P12" i="1"/>
  <c r="Z11" i="1"/>
  <c r="W11" i="1"/>
  <c r="S11" i="1"/>
  <c r="R11" i="1" s="1"/>
  <c r="P11" i="1"/>
  <c r="Z10" i="1"/>
  <c r="W10" i="1"/>
  <c r="S10" i="1"/>
  <c r="U10" i="1" s="1"/>
  <c r="V10" i="1" s="1"/>
  <c r="Q10" i="1"/>
  <c r="P10" i="1" s="1"/>
  <c r="Z9" i="1"/>
  <c r="W9" i="1"/>
  <c r="S9" i="1"/>
  <c r="AF9" i="1" s="1"/>
  <c r="Q9" i="1"/>
  <c r="P9" i="1" s="1"/>
  <c r="Z8" i="1"/>
  <c r="W8" i="1"/>
  <c r="S8" i="1"/>
  <c r="Q8" i="1"/>
  <c r="AD8" i="1" s="1"/>
  <c r="Z7" i="1"/>
  <c r="W7" i="1"/>
  <c r="S7" i="1"/>
  <c r="U7" i="1" s="1"/>
  <c r="V7" i="1" s="1"/>
  <c r="P7" i="1"/>
  <c r="Z6" i="1"/>
  <c r="W6" i="1"/>
  <c r="S6" i="1"/>
  <c r="U6" i="1" s="1"/>
  <c r="V6" i="1" s="1"/>
  <c r="P6" i="1"/>
  <c r="AD5" i="1"/>
  <c r="Z5" i="1"/>
  <c r="W5" i="1"/>
  <c r="S5" i="1"/>
  <c r="U5" i="1" s="1"/>
  <c r="V5" i="1" s="1"/>
  <c r="P5" i="1"/>
  <c r="AF4" i="1"/>
  <c r="AD4" i="1"/>
  <c r="Z4" i="1"/>
  <c r="W4" i="1"/>
  <c r="S4" i="1"/>
  <c r="U4" i="1" s="1"/>
  <c r="V4" i="1" s="1"/>
  <c r="R4" i="1"/>
  <c r="P4" i="1"/>
  <c r="AD3" i="1"/>
  <c r="Z3" i="1"/>
  <c r="W3" i="1"/>
  <c r="S3" i="1"/>
  <c r="U3" i="1" s="1"/>
  <c r="R3" i="1"/>
  <c r="P3" i="1"/>
  <c r="AF159" i="1" l="1"/>
  <c r="R181" i="1"/>
  <c r="U168" i="1"/>
  <c r="V168" i="1" s="1"/>
  <c r="AF162" i="1"/>
  <c r="AF178" i="1"/>
  <c r="AD85" i="1"/>
  <c r="AF88" i="1"/>
  <c r="R133" i="1"/>
  <c r="U171" i="1"/>
  <c r="V171" i="1" s="1"/>
  <c r="R174" i="1"/>
  <c r="U212" i="1"/>
  <c r="V212" i="1" s="1"/>
  <c r="AF174" i="1"/>
  <c r="U239" i="1"/>
  <c r="V239" i="1" s="1"/>
  <c r="U211" i="1"/>
  <c r="V211" i="1" s="1"/>
  <c r="U216" i="1"/>
  <c r="V216" i="1" s="1"/>
  <c r="R35" i="1"/>
  <c r="R209" i="1"/>
  <c r="R18" i="1"/>
  <c r="R103" i="1"/>
  <c r="AF155" i="1"/>
  <c r="AF160" i="1"/>
  <c r="U181" i="1"/>
  <c r="V181" i="1" s="1"/>
  <c r="U200" i="1"/>
  <c r="V200" i="1" s="1"/>
  <c r="AF241" i="1"/>
  <c r="AF183" i="1"/>
  <c r="AF181" i="1"/>
  <c r="AF200" i="1"/>
  <c r="R5" i="1"/>
  <c r="U112" i="1"/>
  <c r="V112" i="1" s="1"/>
  <c r="AF130" i="1"/>
  <c r="R139" i="1"/>
  <c r="U19" i="1"/>
  <c r="V19" i="1" s="1"/>
  <c r="R83" i="1"/>
  <c r="AF122" i="1"/>
  <c r="U139" i="1"/>
  <c r="V139" i="1" s="1"/>
  <c r="U152" i="1"/>
  <c r="V152" i="1" s="1"/>
  <c r="AF154" i="1"/>
  <c r="AF220" i="1"/>
  <c r="R243" i="1"/>
  <c r="R81" i="1"/>
  <c r="R32" i="1"/>
  <c r="AF42" i="1"/>
  <c r="R97" i="1"/>
  <c r="U150" i="1"/>
  <c r="V150" i="1" s="1"/>
  <c r="U162" i="1"/>
  <c r="V162" i="1" s="1"/>
  <c r="AF201" i="1"/>
  <c r="R214" i="1"/>
  <c r="AF5" i="1"/>
  <c r="U160" i="1"/>
  <c r="V160" i="1" s="1"/>
  <c r="U175" i="1"/>
  <c r="V175" i="1" s="1"/>
  <c r="U214" i="1"/>
  <c r="V214" i="1" s="1"/>
  <c r="AF218" i="1"/>
  <c r="U241" i="1"/>
  <c r="V241" i="1" s="1"/>
  <c r="U70" i="1"/>
  <c r="V70" i="1" s="1"/>
  <c r="U97" i="1"/>
  <c r="V97" i="1" s="1"/>
  <c r="R121" i="1"/>
  <c r="U183" i="1"/>
  <c r="V183" i="1" s="1"/>
  <c r="AF185" i="1"/>
  <c r="AF243" i="1"/>
  <c r="U13" i="1"/>
  <c r="V13" i="1" s="1"/>
  <c r="R63" i="1"/>
  <c r="U65" i="1"/>
  <c r="V65" i="1" s="1"/>
  <c r="U82" i="1"/>
  <c r="V82" i="1" s="1"/>
  <c r="U84" i="1"/>
  <c r="V84" i="1" s="1"/>
  <c r="R87" i="1"/>
  <c r="AF133" i="1"/>
  <c r="AF165" i="1"/>
  <c r="U205" i="1"/>
  <c r="V205" i="1" s="1"/>
  <c r="U231" i="1"/>
  <c r="V231" i="1" s="1"/>
  <c r="U236" i="1"/>
  <c r="V236" i="1" s="1"/>
  <c r="R24" i="1"/>
  <c r="P36" i="1"/>
  <c r="R43" i="1"/>
  <c r="U63" i="1"/>
  <c r="V63" i="1" s="1"/>
  <c r="P90" i="1"/>
  <c r="U186" i="1"/>
  <c r="V186" i="1" s="1"/>
  <c r="U193" i="1"/>
  <c r="V193" i="1" s="1"/>
  <c r="AF82" i="1"/>
  <c r="U134" i="1"/>
  <c r="V134" i="1" s="1"/>
  <c r="AD136" i="1"/>
  <c r="R149" i="1"/>
  <c r="AF150" i="1"/>
  <c r="R153" i="1"/>
  <c r="U173" i="1"/>
  <c r="V173" i="1" s="1"/>
  <c r="AF177" i="1"/>
  <c r="R196" i="1"/>
  <c r="AF205" i="1"/>
  <c r="U208" i="1"/>
  <c r="V208" i="1" s="1"/>
  <c r="R221" i="1"/>
  <c r="R237" i="1"/>
  <c r="AF65" i="1"/>
  <c r="AF188" i="1"/>
  <c r="U12" i="1"/>
  <c r="V12" i="1" s="1"/>
  <c r="U36" i="1"/>
  <c r="V36" i="1" s="1"/>
  <c r="R46" i="1"/>
  <c r="R79" i="1"/>
  <c r="R98" i="1"/>
  <c r="U110" i="1"/>
  <c r="V110" i="1" s="1"/>
  <c r="U122" i="1"/>
  <c r="V122" i="1" s="1"/>
  <c r="U130" i="1"/>
  <c r="V130" i="1" s="1"/>
  <c r="AF164" i="1"/>
  <c r="R169" i="1"/>
  <c r="R180" i="1"/>
  <c r="U215" i="1"/>
  <c r="V215" i="1" s="1"/>
  <c r="U219" i="1"/>
  <c r="V219" i="1" s="1"/>
  <c r="R66" i="1"/>
  <c r="AF114" i="1"/>
  <c r="AF173" i="1"/>
  <c r="R178" i="1"/>
  <c r="R187" i="1"/>
  <c r="R245" i="1"/>
  <c r="U79" i="1"/>
  <c r="V79" i="1" s="1"/>
  <c r="U98" i="1"/>
  <c r="V98" i="1" s="1"/>
  <c r="U66" i="1"/>
  <c r="V66" i="1" s="1"/>
  <c r="R69" i="1"/>
  <c r="U165" i="1"/>
  <c r="V165" i="1" s="1"/>
  <c r="U185" i="1"/>
  <c r="V185" i="1" s="1"/>
  <c r="U189" i="1"/>
  <c r="V189" i="1" s="1"/>
  <c r="U113" i="1"/>
  <c r="V113" i="1" s="1"/>
  <c r="R138" i="1"/>
  <c r="U154" i="1"/>
  <c r="V154" i="1" s="1"/>
  <c r="R163" i="1"/>
  <c r="U197" i="1"/>
  <c r="V197" i="1" s="1"/>
  <c r="R216" i="1"/>
  <c r="U222" i="1"/>
  <c r="V222" i="1" s="1"/>
  <c r="R228" i="1"/>
  <c r="R13" i="1"/>
  <c r="AF54" i="1"/>
  <c r="AF71" i="1"/>
  <c r="R89" i="1"/>
  <c r="R106" i="1"/>
  <c r="AF125" i="1"/>
  <c r="R231" i="1"/>
  <c r="R236" i="1"/>
  <c r="R6" i="1"/>
  <c r="P8" i="1"/>
  <c r="U11" i="1"/>
  <c r="AF12" i="1"/>
  <c r="R21" i="1"/>
  <c r="R28" i="1"/>
  <c r="R39" i="1"/>
  <c r="AF80" i="1"/>
  <c r="R80" i="1"/>
  <c r="U80" i="1"/>
  <c r="V80" i="1" s="1"/>
  <c r="AF28" i="1"/>
  <c r="U28" i="1"/>
  <c r="V28" i="1" s="1"/>
  <c r="R60" i="1"/>
  <c r="AF60" i="1"/>
  <c r="U60" i="1"/>
  <c r="V60" i="1" s="1"/>
  <c r="AF73" i="1"/>
  <c r="U73" i="1"/>
  <c r="V73" i="1" s="1"/>
  <c r="R73" i="1"/>
  <c r="R145" i="1"/>
  <c r="AF145" i="1"/>
  <c r="U145" i="1"/>
  <c r="V145" i="1" s="1"/>
  <c r="U247" i="1"/>
  <c r="V247" i="1" s="1"/>
  <c r="R247" i="1"/>
  <c r="AF247" i="1"/>
  <c r="U192" i="1"/>
  <c r="V192" i="1" s="1"/>
  <c r="AF192" i="1"/>
  <c r="U8" i="1"/>
  <c r="AF8" i="1"/>
  <c r="U25" i="1"/>
  <c r="V25" i="1" s="1"/>
  <c r="AF25" i="1"/>
  <c r="AF26" i="1"/>
  <c r="AF11" i="1"/>
  <c r="AF39" i="1"/>
  <c r="AF51" i="1"/>
  <c r="U51" i="1"/>
  <c r="V51" i="1" s="1"/>
  <c r="R51" i="1"/>
  <c r="R53" i="1"/>
  <c r="AF53" i="1"/>
  <c r="U53" i="1"/>
  <c r="V53" i="1" s="1"/>
  <c r="R50" i="1"/>
  <c r="U50" i="1"/>
  <c r="V50" i="1" s="1"/>
  <c r="AF50" i="1"/>
  <c r="AD18" i="1"/>
  <c r="P18" i="1"/>
  <c r="R136" i="1"/>
  <c r="AF136" i="1"/>
  <c r="U136" i="1"/>
  <c r="V136" i="1" s="1"/>
  <c r="R15" i="1"/>
  <c r="AF18" i="1"/>
  <c r="R29" i="1"/>
  <c r="AF29" i="1"/>
  <c r="R36" i="1"/>
  <c r="R115" i="1"/>
  <c r="AF115" i="1"/>
  <c r="U115" i="1"/>
  <c r="V115" i="1" s="1"/>
  <c r="R44" i="1"/>
  <c r="AF44" i="1"/>
  <c r="U44" i="1"/>
  <c r="V44" i="1" s="1"/>
  <c r="U16" i="1"/>
  <c r="V16" i="1" s="1"/>
  <c r="R16" i="1"/>
  <c r="AF16" i="1"/>
  <c r="R7" i="1"/>
  <c r="U59" i="1"/>
  <c r="V59" i="1" s="1"/>
  <c r="AF59" i="1"/>
  <c r="P142" i="1"/>
  <c r="AD142" i="1"/>
  <c r="R9" i="1"/>
  <c r="U207" i="1"/>
  <c r="V207" i="1" s="1"/>
  <c r="R207" i="1"/>
  <c r="AF207" i="1"/>
  <c r="R108" i="1"/>
  <c r="AF108" i="1"/>
  <c r="U108" i="1"/>
  <c r="V108" i="1" s="1"/>
  <c r="U9" i="1"/>
  <c r="V9" i="1" s="1"/>
  <c r="R49" i="1"/>
  <c r="R67" i="1"/>
  <c r="AF85" i="1"/>
  <c r="R95" i="1"/>
  <c r="AF99" i="1"/>
  <c r="R101" i="1"/>
  <c r="AF112" i="1"/>
  <c r="R114" i="1"/>
  <c r="AF118" i="1"/>
  <c r="P135" i="1"/>
  <c r="R152" i="1"/>
  <c r="AF167" i="1"/>
  <c r="R170" i="1"/>
  <c r="AF242" i="1"/>
  <c r="R244" i="1"/>
  <c r="AF245" i="1"/>
  <c r="R20" i="1"/>
  <c r="AF75" i="1"/>
  <c r="AF121" i="1"/>
  <c r="AF146" i="1"/>
  <c r="U155" i="1"/>
  <c r="V155" i="1" s="1"/>
  <c r="AF156" i="1"/>
  <c r="AF157" i="1"/>
  <c r="U159" i="1"/>
  <c r="V159" i="1" s="1"/>
  <c r="R189" i="1"/>
  <c r="AF204" i="1"/>
  <c r="R210" i="1"/>
  <c r="R213" i="1"/>
  <c r="AF215" i="1"/>
  <c r="U221" i="1"/>
  <c r="V221" i="1" s="1"/>
  <c r="AF225" i="1"/>
  <c r="AF234" i="1"/>
  <c r="R52" i="1"/>
  <c r="U67" i="1"/>
  <c r="V67" i="1" s="1"/>
  <c r="U95" i="1"/>
  <c r="V95" i="1" s="1"/>
  <c r="U101" i="1"/>
  <c r="V101" i="1" s="1"/>
  <c r="R117" i="1"/>
  <c r="U120" i="1"/>
  <c r="V120" i="1" s="1"/>
  <c r="R129" i="1"/>
  <c r="R132" i="1"/>
  <c r="R135" i="1"/>
  <c r="AF149" i="1"/>
  <c r="R188" i="1"/>
  <c r="AF219" i="1"/>
  <c r="AF222" i="1"/>
  <c r="R224" i="1"/>
  <c r="AF49" i="1"/>
  <c r="U14" i="1"/>
  <c r="R19" i="1"/>
  <c r="AF22" i="1"/>
  <c r="AF33" i="1"/>
  <c r="R42" i="1"/>
  <c r="AF83" i="1"/>
  <c r="R86" i="1"/>
  <c r="R92" i="1"/>
  <c r="U117" i="1"/>
  <c r="V117" i="1" s="1"/>
  <c r="U126" i="1"/>
  <c r="V126" i="1" s="1"/>
  <c r="R168" i="1"/>
  <c r="U180" i="1"/>
  <c r="V180" i="1" s="1"/>
  <c r="U169" i="1"/>
  <c r="V169" i="1" s="1"/>
  <c r="R202" i="1"/>
  <c r="U209" i="1"/>
  <c r="V209" i="1" s="1"/>
  <c r="R10" i="1"/>
  <c r="R85" i="1"/>
  <c r="U86" i="1"/>
  <c r="V86" i="1" s="1"/>
  <c r="AF104" i="1"/>
  <c r="AF129" i="1"/>
  <c r="R131" i="1"/>
  <c r="AF135" i="1"/>
  <c r="AF199" i="1"/>
  <c r="AF210" i="1"/>
  <c r="R232" i="1"/>
  <c r="U235" i="1"/>
  <c r="V235" i="1" s="1"/>
  <c r="P237" i="1"/>
  <c r="R240" i="1"/>
  <c r="R248" i="1"/>
  <c r="R125" i="1"/>
  <c r="AF126" i="1"/>
  <c r="R146" i="1"/>
  <c r="R157" i="1"/>
  <c r="AF196" i="1"/>
  <c r="U201" i="1"/>
  <c r="V201" i="1" s="1"/>
  <c r="R204" i="1"/>
  <c r="AF230" i="1"/>
  <c r="U232" i="1"/>
  <c r="V232" i="1" s="1"/>
  <c r="R84" i="1"/>
  <c r="R96" i="1"/>
  <c r="U106" i="1"/>
  <c r="V106" i="1" s="1"/>
  <c r="U242" i="1"/>
  <c r="V242" i="1" s="1"/>
  <c r="U47" i="1"/>
  <c r="V47" i="1" s="1"/>
  <c r="U153" i="1"/>
  <c r="V153" i="1" s="1"/>
  <c r="AF179" i="1"/>
  <c r="R182" i="1"/>
  <c r="U190" i="1"/>
  <c r="V190" i="1" s="1"/>
  <c r="AF248" i="1"/>
  <c r="AF6" i="1"/>
  <c r="U15" i="1"/>
  <c r="V15" i="1" s="1"/>
  <c r="AF17" i="1"/>
  <c r="U57" i="1"/>
  <c r="V57" i="1" s="1"/>
  <c r="U68" i="1"/>
  <c r="V68" i="1" s="1"/>
  <c r="R68" i="1"/>
  <c r="AF3" i="1"/>
  <c r="R8" i="1"/>
  <c r="AF20" i="1"/>
  <c r="R22" i="1"/>
  <c r="R33" i="1"/>
  <c r="AF38" i="1"/>
  <c r="R40" i="1"/>
  <c r="U43" i="1"/>
  <c r="V43" i="1" s="1"/>
  <c r="AF46" i="1"/>
  <c r="R54" i="1"/>
  <c r="R64" i="1"/>
  <c r="AF76" i="1"/>
  <c r="U81" i="1"/>
  <c r="V81" i="1" s="1"/>
  <c r="R116" i="1"/>
  <c r="AF23" i="1"/>
  <c r="AF30" i="1"/>
  <c r="U21" i="1"/>
  <c r="V21" i="1" s="1"/>
  <c r="AF24" i="1"/>
  <c r="AF31" i="1"/>
  <c r="R119" i="1"/>
  <c r="AF119" i="1"/>
  <c r="AF35" i="1"/>
  <c r="AF7" i="1"/>
  <c r="AF10" i="1"/>
  <c r="R26" i="1"/>
  <c r="AD28" i="1"/>
  <c r="AD47" i="1"/>
  <c r="U49" i="1"/>
  <c r="V49" i="1" s="1"/>
  <c r="U64" i="1"/>
  <c r="V64" i="1" s="1"/>
  <c r="AF68" i="1"/>
  <c r="R70" i="1"/>
  <c r="U83" i="1"/>
  <c r="V83" i="1" s="1"/>
  <c r="AF92" i="1"/>
  <c r="AF96" i="1"/>
  <c r="AF100" i="1"/>
  <c r="U100" i="1"/>
  <c r="V100" i="1" s="1"/>
  <c r="U116" i="1"/>
  <c r="V116" i="1" s="1"/>
  <c r="U119" i="1"/>
  <c r="V119" i="1" s="1"/>
  <c r="R23" i="1"/>
  <c r="P27" i="1"/>
  <c r="R30" i="1"/>
  <c r="AF32" i="1"/>
  <c r="R34" i="1"/>
  <c r="R37" i="1"/>
  <c r="R41" i="1"/>
  <c r="R55" i="1"/>
  <c r="AF57" i="1"/>
  <c r="P61" i="1"/>
  <c r="R72" i="1"/>
  <c r="R102" i="1"/>
  <c r="R120" i="1"/>
  <c r="R123" i="1"/>
  <c r="U143" i="1"/>
  <c r="V143" i="1" s="1"/>
  <c r="R143" i="1"/>
  <c r="R144" i="1"/>
  <c r="AF144" i="1"/>
  <c r="U144" i="1"/>
  <c r="V144" i="1" s="1"/>
  <c r="U147" i="1"/>
  <c r="V147" i="1" s="1"/>
  <c r="R147" i="1"/>
  <c r="R148" i="1"/>
  <c r="AF148" i="1"/>
  <c r="U148" i="1"/>
  <c r="V148" i="1" s="1"/>
  <c r="U151" i="1"/>
  <c r="V151" i="1" s="1"/>
  <c r="R151" i="1"/>
  <c r="AF151" i="1"/>
  <c r="AF137" i="1"/>
  <c r="U137" i="1"/>
  <c r="V137" i="1" s="1"/>
  <c r="U140" i="1"/>
  <c r="V140" i="1" s="1"/>
  <c r="AF140" i="1"/>
  <c r="R17" i="1"/>
  <c r="R27" i="1"/>
  <c r="U34" i="1"/>
  <c r="V34" i="1" s="1"/>
  <c r="U37" i="1"/>
  <c r="V37" i="1" s="1"/>
  <c r="U41" i="1"/>
  <c r="V41" i="1" s="1"/>
  <c r="P42" i="1"/>
  <c r="R45" i="1"/>
  <c r="U55" i="1"/>
  <c r="V55" i="1" s="1"/>
  <c r="R61" i="1"/>
  <c r="U72" i="1"/>
  <c r="V72" i="1" s="1"/>
  <c r="P87" i="1"/>
  <c r="U102" i="1"/>
  <c r="V102" i="1" s="1"/>
  <c r="R105" i="1"/>
  <c r="AF105" i="1"/>
  <c r="R127" i="1"/>
  <c r="U27" i="1"/>
  <c r="U61" i="1"/>
  <c r="V61" i="1" s="1"/>
  <c r="R74" i="1"/>
  <c r="U76" i="1"/>
  <c r="V76" i="1" s="1"/>
  <c r="AF103" i="1"/>
  <c r="U103" i="1"/>
  <c r="V103" i="1" s="1"/>
  <c r="AF124" i="1"/>
  <c r="U124" i="1"/>
  <c r="V124" i="1" s="1"/>
  <c r="U127" i="1"/>
  <c r="V127" i="1" s="1"/>
  <c r="R47" i="1"/>
  <c r="AF87" i="1"/>
  <c r="U87" i="1"/>
  <c r="V87" i="1" s="1"/>
  <c r="U89" i="1"/>
  <c r="V89" i="1" s="1"/>
  <c r="U107" i="1"/>
  <c r="V107" i="1" s="1"/>
  <c r="R107" i="1"/>
  <c r="U109" i="1"/>
  <c r="V109" i="1" s="1"/>
  <c r="R110" i="1"/>
  <c r="R113" i="1"/>
  <c r="U62" i="1"/>
  <c r="V62" i="1" s="1"/>
  <c r="R62" i="1"/>
  <c r="U74" i="1"/>
  <c r="V74" i="1" s="1"/>
  <c r="R77" i="1"/>
  <c r="R93" i="1"/>
  <c r="P97" i="1"/>
  <c r="U111" i="1"/>
  <c r="V111" i="1" s="1"/>
  <c r="R111" i="1"/>
  <c r="AF128" i="1"/>
  <c r="U128" i="1"/>
  <c r="V128" i="1" s="1"/>
  <c r="U131" i="1"/>
  <c r="V131" i="1" s="1"/>
  <c r="R134" i="1"/>
  <c r="U78" i="1"/>
  <c r="V78" i="1" s="1"/>
  <c r="R78" i="1"/>
  <c r="AF90" i="1"/>
  <c r="U90" i="1"/>
  <c r="V90" i="1" s="1"/>
  <c r="U94" i="1"/>
  <c r="V94" i="1" s="1"/>
  <c r="R94" i="1"/>
  <c r="AF45" i="1"/>
  <c r="U77" i="1"/>
  <c r="V77" i="1" s="1"/>
  <c r="U93" i="1"/>
  <c r="V93" i="1" s="1"/>
  <c r="R99" i="1"/>
  <c r="AF170" i="1"/>
  <c r="R172" i="1"/>
  <c r="AF186" i="1"/>
  <c r="AF194" i="1"/>
  <c r="R198" i="1"/>
  <c r="R203" i="1"/>
  <c r="AF206" i="1"/>
  <c r="AF211" i="1"/>
  <c r="AF176" i="1"/>
  <c r="U233" i="1"/>
  <c r="V233" i="1" s="1"/>
  <c r="R233" i="1"/>
  <c r="AF161" i="1"/>
  <c r="AF166" i="1"/>
  <c r="U172" i="1"/>
  <c r="V172" i="1" s="1"/>
  <c r="R190" i="1"/>
  <c r="AF195" i="1"/>
  <c r="U198" i="1"/>
  <c r="V198" i="1" s="1"/>
  <c r="U203" i="1"/>
  <c r="V203" i="1" s="1"/>
  <c r="U132" i="1"/>
  <c r="V132" i="1" s="1"/>
  <c r="U138" i="1"/>
  <c r="V138" i="1" s="1"/>
  <c r="R142" i="1"/>
  <c r="R164" i="1"/>
  <c r="R179" i="1"/>
  <c r="R184" i="1"/>
  <c r="R199" i="1"/>
  <c r="AF213" i="1"/>
  <c r="R239" i="1"/>
  <c r="R71" i="1"/>
  <c r="R75" i="1"/>
  <c r="R88" i="1"/>
  <c r="R104" i="1"/>
  <c r="R118" i="1"/>
  <c r="R158" i="1"/>
  <c r="AF158" i="1"/>
  <c r="U142" i="1"/>
  <c r="V142" i="1" s="1"/>
  <c r="U158" i="1"/>
  <c r="V158" i="1" s="1"/>
  <c r="AF182" i="1"/>
  <c r="U184" i="1"/>
  <c r="V184" i="1" s="1"/>
  <c r="U191" i="1"/>
  <c r="V191" i="1" s="1"/>
  <c r="R192" i="1"/>
  <c r="U217" i="1"/>
  <c r="V217" i="1" s="1"/>
  <c r="AF217" i="1"/>
  <c r="R218" i="1"/>
  <c r="AF238" i="1"/>
  <c r="U238" i="1"/>
  <c r="V238" i="1" s="1"/>
  <c r="R238" i="1"/>
  <c r="AF163" i="1"/>
  <c r="R193" i="1"/>
  <c r="R206" i="1"/>
  <c r="U229" i="1"/>
  <c r="V229" i="1" s="1"/>
  <c r="R229" i="1"/>
  <c r="U246" i="1"/>
  <c r="V246" i="1" s="1"/>
  <c r="R246" i="1"/>
  <c r="P156" i="1"/>
  <c r="R161" i="1"/>
  <c r="R166" i="1"/>
  <c r="R176" i="1"/>
  <c r="R220" i="1"/>
  <c r="R227" i="1"/>
  <c r="U226" i="1"/>
  <c r="V226" i="1" s="1"/>
  <c r="R226" i="1"/>
  <c r="U195" i="1"/>
  <c r="V195" i="1" s="1"/>
  <c r="AF223" i="1"/>
  <c r="R223" i="1"/>
  <c r="U227" i="1"/>
  <c r="V227" i="1" s="1"/>
  <c r="AF246" i="1"/>
  <c r="R167" i="1"/>
  <c r="AF175" i="1"/>
  <c r="U177" i="1"/>
  <c r="V177" i="1" s="1"/>
  <c r="AF180" i="1"/>
  <c r="R197" i="1"/>
  <c r="U223" i="1"/>
  <c r="V223" i="1" s="1"/>
  <c r="U225" i="1"/>
  <c r="V225" i="1" s="1"/>
  <c r="AF224" i="1"/>
  <c r="AF228" i="1"/>
  <c r="R230" i="1"/>
  <c r="R234" i="1"/>
  <c r="U237" i="1"/>
  <c r="V237" i="1" s="1"/>
  <c r="U240" i="1"/>
  <c r="V240" i="1" s="1"/>
  <c r="U244" i="1"/>
  <c r="V244" i="1" s="1"/>
</calcChain>
</file>

<file path=xl/sharedStrings.xml><?xml version="1.0" encoding="utf-8"?>
<sst xmlns="http://schemas.openxmlformats.org/spreadsheetml/2006/main" count="2473" uniqueCount="932">
  <si>
    <t>Информация о договоре и ТУ на технологическое присоединение</t>
  </si>
  <si>
    <t>Информация об оплате договора ТП и выставлении счета</t>
  </si>
  <si>
    <t>Закрытие технологического присоединения</t>
  </si>
  <si>
    <t>Мероприятия сетевой организации / дополнительная информация по заявке</t>
  </si>
  <si>
    <t>№ п/п</t>
  </si>
  <si>
    <t xml:space="preserve">№ Заявки </t>
  </si>
  <si>
    <t>Дата подачи заявки</t>
  </si>
  <si>
    <t>Дата принятия заявки в работу</t>
  </si>
  <si>
    <t>Наименова-ние заявителя</t>
  </si>
  <si>
    <t>Адрес расположения ЭПУ</t>
  </si>
  <si>
    <t xml:space="preserve">Объект </t>
  </si>
  <si>
    <t>P, кВт</t>
  </si>
  <si>
    <t>U,   кВ</t>
  </si>
  <si>
    <t>Категория надежности электроснабжения</t>
  </si>
  <si>
    <t>Тип подключения</t>
  </si>
  <si>
    <t>Тип заявителя</t>
  </si>
  <si>
    <t>Центр питания и точка технологического присоединения</t>
  </si>
  <si>
    <t>Уровень напряжения (НН, СН-1, СН-2, ВН)</t>
  </si>
  <si>
    <t>№ ТУ</t>
  </si>
  <si>
    <t>кол-во дней от заявки до ТУ</t>
  </si>
  <si>
    <t>Дата выдачи ТУ, договора, счета</t>
  </si>
  <si>
    <t>Кол-во дней от ТУ до договора</t>
  </si>
  <si>
    <t>Дата заключения договора ТП</t>
  </si>
  <si>
    <t>Срок выполнения мероприятий (дн)</t>
  </si>
  <si>
    <t>Дата окончания срока выполнения мероприятий ТП по договору</t>
  </si>
  <si>
    <t>Срок окончания (кол-во дней до завершения ТП)</t>
  </si>
  <si>
    <t>Реквизиты договора на технологическое присоединение</t>
  </si>
  <si>
    <t>Стоимость ТП согласно договора, руб (с НДС)</t>
  </si>
  <si>
    <t xml:space="preserve">Фактическая оплата по данным бухгалтерии, руб (с НДС)                 </t>
  </si>
  <si>
    <t>ДОЛГ</t>
  </si>
  <si>
    <t>Дата фактической оплаты (дд.мм.гг)</t>
  </si>
  <si>
    <t>Дата направления счета заявителю (дд.мм.гг)</t>
  </si>
  <si>
    <t>Дата уведомления от заявителя о выполнении своей части ТУ</t>
  </si>
  <si>
    <t>Номер и дата подписания акта об осуществлении ТП</t>
  </si>
  <si>
    <t>Дата акта допуска прибора учета</t>
  </si>
  <si>
    <t>кол-во дней выполнения (закл. Договора- фактическое прис.)</t>
  </si>
  <si>
    <t>СТАТУС ЗАЯВКИ</t>
  </si>
  <si>
    <t>Савченко Татьяна Васильевна</t>
  </si>
  <si>
    <t>Московская 39</t>
  </si>
  <si>
    <t>ИЖС</t>
  </si>
  <si>
    <t>III</t>
  </si>
  <si>
    <t>Увеличение макс. мощности</t>
  </si>
  <si>
    <t xml:space="preserve">ФЛ до 15 кВт </t>
  </si>
  <si>
    <t>п/ст. «Н. Невинномысская» Ф-117, ТП-22 РУ-0,4кВ Ф-8.</t>
  </si>
  <si>
    <t>НН</t>
  </si>
  <si>
    <t>ВЫПОЛНЕНО</t>
  </si>
  <si>
    <t>Багдасарян Валерий Рудикович</t>
  </si>
  <si>
    <t>Коммунистическая 62А/3</t>
  </si>
  <si>
    <t>Новое ТП</t>
  </si>
  <si>
    <t>п/ст. «Тяговая» Ф-64, КТП-270 РУ-0,4кВ Ф-3</t>
  </si>
  <si>
    <t>Хаджичикова Ирина Алексеевна</t>
  </si>
  <si>
    <t>Коммунистическая 62А/2</t>
  </si>
  <si>
    <t>ООО ХимПродукт</t>
  </si>
  <si>
    <t>Спартака 25/5</t>
  </si>
  <si>
    <t>Складское здание/помещение</t>
  </si>
  <si>
    <t>ЮЛ до 150 кВт</t>
  </si>
  <si>
    <t>п/ст. «НГРЭС» Ф-47Ш АБ, РП-4 яч.7, ВЛ-6кВ №2 «Трасса».</t>
  </si>
  <si>
    <t>Договор заключен</t>
  </si>
  <si>
    <t>Романов Владимир Павлович</t>
  </si>
  <si>
    <t>СНТ Восход-2 №1417</t>
  </si>
  <si>
    <t>п/ст. «Н. Невинномысская» Ф-103, КТП-337 Ф-3</t>
  </si>
  <si>
    <t>Ткаченко Юлия Николаевна</t>
  </si>
  <si>
    <t>Луначарского 78</t>
  </si>
  <si>
    <t>п/ст. «КПФ» Ф-66, РП-16 яч.12, ТП-180 яч.2, ТП-66 Ф7</t>
  </si>
  <si>
    <t>Монтаж трехфазного узла учета на ближайшей опоре ВЛ-0,4кВ №66.7</t>
  </si>
  <si>
    <t>ООО Пилар</t>
  </si>
  <si>
    <t>Междуреченская 125</t>
  </si>
  <si>
    <t>Базовая станция</t>
  </si>
  <si>
    <t>п/ст. «Н. Невинномысская» Ф-107, ТП-85 Ф-3.</t>
  </si>
  <si>
    <t>АННУЛИРОВАНО</t>
  </si>
  <si>
    <t>ООО СЗ Система</t>
  </si>
  <si>
    <t>Апанасенко 18</t>
  </si>
  <si>
    <t>МКД</t>
  </si>
  <si>
    <t>II</t>
  </si>
  <si>
    <t>п/ст. «Н. Невинномысская» Ф-103, ТП-248 яч.2.
п/ст. «Н. Невинномысская» Ф-109, РП-12 яч.11, ТП-249 яч.2.</t>
  </si>
  <si>
    <t>Фастов Юрий Александрович</t>
  </si>
  <si>
    <t>СНТ Зеленый мыс №226</t>
  </si>
  <si>
    <t>п/ст. «НГРЭС» Ф-47Ш АБ, РП-4 яч.7, МКТП-323 Ф-1</t>
  </si>
  <si>
    <t>25-9 05.02.2025</t>
  </si>
  <si>
    <t>Филоненко Елена Владимировна</t>
  </si>
  <si>
    <t>Магистральная 38А</t>
  </si>
  <si>
    <t>п/ст. «Н. Невинномысская» Ф-103, ВЛ-10кВ №42 «Восход-2» КТП-365 Ф-10</t>
  </si>
  <si>
    <t>Миргалимова Светлана Петровна</t>
  </si>
  <si>
    <t>Свободы 21А</t>
  </si>
  <si>
    <t>п/ст. «Н. Невинномысская» Ф-115, РП-7 яч13, КТП-162 Ф-2</t>
  </si>
  <si>
    <t>Монтаж трехфазного узла учета на ближайшей опоре ВЛ-0,4кВ №162.2.</t>
  </si>
  <si>
    <t>Завалей Сергей Павлович</t>
  </si>
  <si>
    <t>СНТ Восход-2 №710</t>
  </si>
  <si>
    <t>п/ст. «Н. Невинномысская» Ф-103, КТП-337 Ф-1</t>
  </si>
  <si>
    <t>25-12 05.02.2025</t>
  </si>
  <si>
    <t>1. Монтаж узла учета на ближайшей опоре ВЛ-0,4кВ №337.1.                        2. Замена трансформатора на номинал большей мощности.</t>
  </si>
  <si>
    <t>Давыдова Виктория Валерьевна</t>
  </si>
  <si>
    <t>30 лет Победы 23</t>
  </si>
  <si>
    <t>п/ст. «НГРЭС» Ф47Ш АБ, РП-4 яч.6, ТП-32 Ф-5</t>
  </si>
  <si>
    <t>Монтаж узла учета на ближайшей опоре ВЛ-0,4кВ №32.5</t>
  </si>
  <si>
    <t>ООО РИА-АВТО</t>
  </si>
  <si>
    <t>Комбинатская 3Б</t>
  </si>
  <si>
    <t>Производственное здание/помещение</t>
  </si>
  <si>
    <t>п/ст. 66 «АЗОТ» яч.27, РП-15 яч.12, КТП-290 яч.6, РП-17 яч.9</t>
  </si>
  <si>
    <t>Василян Кнарик Паргевовна</t>
  </si>
  <si>
    <t>Б Мира 34В</t>
  </si>
  <si>
    <t>Нежилая застройка</t>
  </si>
  <si>
    <t>п/ст. «Тяговая» Ф-68, РП-2 яч.13, ТП-95 Ф-18</t>
  </si>
  <si>
    <t>ИП Нечаева Лидия Петровна</t>
  </si>
  <si>
    <t>Луначарского 145</t>
  </si>
  <si>
    <t>Объект торговли</t>
  </si>
  <si>
    <t>п/ст. «КПФ» Ф-66, РП-16 яч.12, ТП-180 яч.2, ТП-69 Ф-6</t>
  </si>
  <si>
    <t>Романенко Алексей Юрьевич</t>
  </si>
  <si>
    <t>СНТ Зеленый мыс №189</t>
  </si>
  <si>
    <t>автомобильная газовая заправочная станция</t>
  </si>
  <si>
    <t>Балюк Татьяна Владимировна</t>
  </si>
  <si>
    <t>СНТ Квант №913</t>
  </si>
  <si>
    <t>Сенченко Владимир Борисович</t>
  </si>
  <si>
    <t>СНТ Южный 14-35</t>
  </si>
  <si>
    <t>Урумова Елена Витальевна</t>
  </si>
  <si>
    <t>СНТ Квант №370</t>
  </si>
  <si>
    <t>Подготовка ТУ</t>
  </si>
  <si>
    <t>Алпатов Кирилл Сергеевич</t>
  </si>
  <si>
    <t>Междуреченская 40Б</t>
  </si>
  <si>
    <t>п/ст. «Н. Невинномысская» Ф-107, ТП-234 Ф-3.</t>
  </si>
  <si>
    <t>Монтаж узла учета на ближайшей опоре ВЛ-0,4кВ №234.3.</t>
  </si>
  <si>
    <t>Гавриш Дмитрий Витальевич</t>
  </si>
  <si>
    <t>СНТ Квант №860</t>
  </si>
  <si>
    <t>п/ст. «Н. Невинномысская» Ф-114, КТП-363 Ф-1.</t>
  </si>
  <si>
    <t>Шаршуков Станислав Анатольевич</t>
  </si>
  <si>
    <t>Русская 3</t>
  </si>
  <si>
    <t>п/ст. «КПФ» Ф-66, РП-16 яч.12, ТП-180 яч.6, ТП-194 Ф-3.</t>
  </si>
  <si>
    <t>ИП Стаценко Наталья Дмитриевна</t>
  </si>
  <si>
    <t>Социалистическая 144</t>
  </si>
  <si>
    <t>п/ст. «Н. Невинномысская» Ф-107, ТП-85 Ф-2</t>
  </si>
  <si>
    <t>Смирнова Светлана Васильевна</t>
  </si>
  <si>
    <t>Линейная 111 пом 9</t>
  </si>
  <si>
    <t>Гараж</t>
  </si>
  <si>
    <t>п/ст. «Тяговая» Ф-65, ТП-63 Ф-3, ЩУ-63-3-9 гр.7.</t>
  </si>
  <si>
    <t xml:space="preserve">1. Монтаж коммутационного аппарата в ЩУ-63-3-9 с номинальным током 25А Осуществить присоединение от распределительных блоков ЩУ-63-3-9. Присвоить диспетчерское наименование группа-7.
2. Монтаж узла учета в ЩУ-63-3-9 гр.7. </t>
  </si>
  <si>
    <t>Лебедева Надежда Алексеевна</t>
  </si>
  <si>
    <t>СНТ Приборист №41</t>
  </si>
  <si>
    <t>п/ст. «Н. Невинномысская» Ф-103, ТП-225 Ф-4.</t>
  </si>
  <si>
    <t>Боровок Алексей Митрофанович</t>
  </si>
  <si>
    <t>Монтажная 22</t>
  </si>
  <si>
    <t>п/ст. 66 «АЗОТ» яч.27, РП-15 яч.12, ТП-290 яч.6, РП-17 яч.13, РП-18 яч.1, КТП-332 Ф-3.</t>
  </si>
  <si>
    <t>Рудоманова Светлана Александровна</t>
  </si>
  <si>
    <t>Коммунистическая 62А/1</t>
  </si>
  <si>
    <t>Индивидуальный жилой дом</t>
  </si>
  <si>
    <t>ИП Гаджиев Гаиб Магомед-Рашидович</t>
  </si>
  <si>
    <t>Фрунзе 17/1</t>
  </si>
  <si>
    <t>п/ст. «Тяговая» Ф-66, КТП-211 РУ-0,4кВ Ф-9.</t>
  </si>
  <si>
    <t>Кропивницкий Максим Олегович</t>
  </si>
  <si>
    <t>Революционная 33А</t>
  </si>
  <si>
    <t>п/ст. «КПФ» Ф-78, ТП-214 РУ-0,4кВ Ф-5.</t>
  </si>
  <si>
    <t>Колобихин Андрей Юрьевич</t>
  </si>
  <si>
    <t>Темирязева 6 к.1</t>
  </si>
  <si>
    <t>ЩРУ-0,4</t>
  </si>
  <si>
    <t>Перераспределение</t>
  </si>
  <si>
    <t>ФЛ свыше 15 кВт</t>
  </si>
  <si>
    <t>п/ст. «Кубань» Ф-173, КТП-9/173 Ф-12.</t>
  </si>
  <si>
    <t>31Б</t>
  </si>
  <si>
    <t>Гречина Ксения Юрьевна</t>
  </si>
  <si>
    <t>СНТ Текстильщик №331</t>
  </si>
  <si>
    <t>п/ст. «Н. Невинномысская» Ф-114, КТП-223 Ф-5.</t>
  </si>
  <si>
    <t>Березин Илья Игоревич</t>
  </si>
  <si>
    <t>Лазурная 4</t>
  </si>
  <si>
    <t>п/ст. «КПФ» Ф-66, РП-16 яч.12, ТП-180 яч-2, ТП-69 Ф-5.</t>
  </si>
  <si>
    <t>Барабанова Эльмира Ферзуллаевна</t>
  </si>
  <si>
    <t>СНТ Восход-2 №572</t>
  </si>
  <si>
    <t>п/ст. «Н. Невинномысская» Ф-103, КТП-337 Ф-1.</t>
  </si>
  <si>
    <t xml:space="preserve">Монтаж узла учета на ближайшей опоре ВЛ-0,4кВ №337.1 </t>
  </si>
  <si>
    <t>Шульга Анна Викторовна</t>
  </si>
  <si>
    <t>СНТ Текстильщик №141</t>
  </si>
  <si>
    <t>п/ст. «Н. Невинномысская» Ф-114, КТП-322 Ф-2.</t>
  </si>
  <si>
    <t>Погосов Геворк Амбарцумович</t>
  </si>
  <si>
    <t>СНТ Текстильщик №144</t>
  </si>
  <si>
    <t>Чепурная Наталья Васильевна</t>
  </si>
  <si>
    <t>СНТ Текстильщик №149</t>
  </si>
  <si>
    <t>Дарминов Антон Алексеевич</t>
  </si>
  <si>
    <t>СНТ Текстильщик №146</t>
  </si>
  <si>
    <t>Тимирязева 6А</t>
  </si>
  <si>
    <t>п/ст. «Кубань» яч.173, КТП-9/173 Ф-8.</t>
  </si>
  <si>
    <t>На исполнении</t>
  </si>
  <si>
    <t xml:space="preserve">1. Реконструкция КТП-9/173, в части замены силового трансформатора в КТП-9/173 (Т-1), на трансформатор большей мощности.
2. Реконструкция участка ВЛ-0,4кВ №9/173.8 от оп. №8 до ЩВУ-0,4кВ, расположенного на границе балансовой принадлежности сетей. Строительство?
3. Монтаж полукосвенного узла учета и коммутационного аппарата до прибора учёта электрической энергии в ЩВУ-0,4кВ на опоре </t>
  </si>
  <si>
    <t>ИП Хвостик Константин Владимирович</t>
  </si>
  <si>
    <t>Гагарина 7 место 1</t>
  </si>
  <si>
    <t>Нестационарный торговый павильон</t>
  </si>
  <si>
    <t>п/ст. 25 «АЗОТ» Ф-7, РП-8 яч.13, ТП-20 Ф-17.</t>
  </si>
  <si>
    <t>Шевцова Юлия Юрьевна</t>
  </si>
  <si>
    <t>СНТ Восход-2 №730</t>
  </si>
  <si>
    <t>ООО СЗ Южная Строительная Компания</t>
  </si>
  <si>
    <t>Водопроводная 362А, Корпус 2</t>
  </si>
  <si>
    <t>Многоквартирный дом</t>
  </si>
  <si>
    <t>Усатов Александр Сергеевич</t>
  </si>
  <si>
    <t>Район ЗАГСа №2</t>
  </si>
  <si>
    <t>п/ст. 25 «АЗОТ» Ф-8, РП-8 яч.14, ТП-1 Ф-13.</t>
  </si>
  <si>
    <t>1. монтаж узла учета на ближайшей опоре ВЛ-0,4кВ №1.13.</t>
  </si>
  <si>
    <t>Зольванова Любовь Ивановна</t>
  </si>
  <si>
    <t>СНТ Южный №18-45</t>
  </si>
  <si>
    <t>п/ст. «Н. Невинномысская» ф-107, ВЛ-6кВ №6 «Красная деревня».</t>
  </si>
  <si>
    <t>Айвазян Самвел Размикович</t>
  </si>
  <si>
    <t>Мельничный 28А</t>
  </si>
  <si>
    <t>п/ст. «Н. Невинномысская» Ф-116, РП-5 яч.13, ТП-21 Ф-11.</t>
  </si>
  <si>
    <t>Монтаж узла учета на ближайшей опоре ВЛ-10кВ №7 «Низки» в совместном подвесе с ВЛ-0,4кВ №21.11.</t>
  </si>
  <si>
    <t>ООО Казьминский молочный комбинат</t>
  </si>
  <si>
    <t>Менделеева 42В</t>
  </si>
  <si>
    <t>ТП-6/0,4кВ</t>
  </si>
  <si>
    <t>ЮЛ свыше 670 кВт</t>
  </si>
  <si>
    <t>п/ст. «КПФ», Ф–78, ТП–214 яч.11.
п/ст. «25 АЗОТ», Ф–7; РП-8, яч.7; ТП–11, яч.2.</t>
  </si>
  <si>
    <t>46Б</t>
  </si>
  <si>
    <t>Самодурова Роза Юрьевна</t>
  </si>
  <si>
    <t>СНТ Квант №211</t>
  </si>
  <si>
    <t>п/ст. «Н. Невинномысская» Ф-214, КТП-363 Ф-2.</t>
  </si>
  <si>
    <t>ИП Конорезов Николай Андреевич</t>
  </si>
  <si>
    <t>Апанасенко 78/1</t>
  </si>
  <si>
    <t>п/ст. «Н. Невинномысская» Ф-114, ВЛ-10кВ № 22 «Сады Текстильщик».</t>
  </si>
  <si>
    <t>Абдулбекова Баканай Тантановна</t>
  </si>
  <si>
    <t>СНТ Квант №878</t>
  </si>
  <si>
    <t xml:space="preserve">Монтаж узла учета на опоре ВЛ-0,4кВ №ШСН-223/5 гр.4. </t>
  </si>
  <si>
    <t>СНТ Южный №18-43</t>
  </si>
  <si>
    <t>Стокозов Роман Сергеевич</t>
  </si>
  <si>
    <t>Сергея Ивакина 52</t>
  </si>
  <si>
    <t>п/ст. «Н. Невинномысская» Ф-117, РП-13 яч.17. КТП-355 РУ-0,4кВ Ф-1.</t>
  </si>
  <si>
    <t>52Б</t>
  </si>
  <si>
    <t>Выполнить приемку узла учета установленного на ближайшей опоре ВЛ-0,4кВ №355.1
 Выполнить процедуру ограничения максимальной мощности в установленном приборе учета заявителя</t>
  </si>
  <si>
    <t>Мозговая Александра Павловна</t>
  </si>
  <si>
    <t>Горького 19</t>
  </si>
  <si>
    <t>п/ст. «Н. Невинномысская» Ф-105, РП-5 яч.4, ТП-91 Ф-1.</t>
  </si>
  <si>
    <t>Монтаж узла учета на ближайшей опоре ВЛ-0,4кВ №91.1.</t>
  </si>
  <si>
    <t>Амбарцумян Агаси Леванович</t>
  </si>
  <si>
    <t>Михаила Парыгина 35</t>
  </si>
  <si>
    <t>53Б</t>
  </si>
  <si>
    <t>Самойленко Александр Владимирович</t>
  </si>
  <si>
    <t>СНТ Текстильщик №147</t>
  </si>
  <si>
    <t>ООО СЗ НСК</t>
  </si>
  <si>
    <t>Степная 67А/1</t>
  </si>
  <si>
    <t>п/ст. «Н. Невинномысская» Ф-109, РП-12 яч.1.
п/ст. «Н. Невинномысская» Ф-103, ТП-386 яч.5.</t>
  </si>
  <si>
    <t>55Б</t>
  </si>
  <si>
    <t xml:space="preserve">04.04.2025 -  </t>
  </si>
  <si>
    <t>ИП Кекчева Нона Анастасиевна</t>
  </si>
  <si>
    <t>Энгельса 97</t>
  </si>
  <si>
    <t>п/ст. «Тяговая» Ф-63, ТП-228 Ф-4.</t>
  </si>
  <si>
    <t>АГЗС (автомобильная газовая
заправочная станция)</t>
  </si>
  <si>
    <t>Тылик Виталий Владимирович</t>
  </si>
  <si>
    <t>Сергея Ивакина 41</t>
  </si>
  <si>
    <t>58Б</t>
  </si>
  <si>
    <t>Гарнага Денис Михайлович</t>
  </si>
  <si>
    <t>Сергея Ивакина 54</t>
  </si>
  <si>
    <t>59Б</t>
  </si>
  <si>
    <t>Дзюбенко Алла Владимировна</t>
  </si>
  <si>
    <t>Сергея Ивакина 33</t>
  </si>
  <si>
    <t>60Б</t>
  </si>
  <si>
    <t>Шутова Галина Викторовна</t>
  </si>
  <si>
    <t>Сергея Ивакина 38</t>
  </si>
  <si>
    <t>61Б</t>
  </si>
  <si>
    <t>24-61Б 19.03.2025 от 05.05.2025</t>
  </si>
  <si>
    <t>Мазур Елена Михайловна</t>
  </si>
  <si>
    <t>Сергея Ивакина 45</t>
  </si>
  <si>
    <t>62Б</t>
  </si>
  <si>
    <t>Суворова Инна Игоревна</t>
  </si>
  <si>
    <t>Раздольная 59</t>
  </si>
  <si>
    <t>п/ст. «Кочубеевская» Ф-109, ТП-171 Ф-1</t>
  </si>
  <si>
    <t>ООО Булки</t>
  </si>
  <si>
    <t>Калинина 190/1</t>
  </si>
  <si>
    <t>п/ст. «Н.Невинномысская» Ф-103, ВЛ-10кВ №42 «Восход-2» КТП-365 Ф-1.</t>
  </si>
  <si>
    <t>Стрижко Галина Алексеевна</t>
  </si>
  <si>
    <t>Междуреченская 48А</t>
  </si>
  <si>
    <t>п/ст. «Н. Невинномысская» Ф-107, ТП-234 Ф-3</t>
  </si>
  <si>
    <t xml:space="preserve">Монтаж узла учета на ближайшей опоре ВЛ-0,4кВ №234.3.
Монтаж коммутационного аппарата, с номинальным током - 16А
</t>
  </si>
  <si>
    <t>Несмашный Валерий Александрович</t>
  </si>
  <si>
    <t>СНТ Восход-2 №755</t>
  </si>
  <si>
    <t>п/ст. "Н.Невинномысская» Ф-103, КТП-337 Ф-1.</t>
  </si>
  <si>
    <t>ООО СЗ ГлавСтрой</t>
  </si>
  <si>
    <t>3 Интернационала  193 Позиция 1</t>
  </si>
  <si>
    <t>ООО Гритан</t>
  </si>
  <si>
    <t>Монтажная 14</t>
  </si>
  <si>
    <t>проектируемая трансформаторная подстанция КТП-Т-К 1250/6/0,4</t>
  </si>
  <si>
    <t>69Б</t>
  </si>
  <si>
    <t>Вольвач Ольга Петровна</t>
  </si>
  <si>
    <t>СНТ Восход-2 №509</t>
  </si>
  <si>
    <t>Калиниченко Лев Александрович</t>
  </si>
  <si>
    <t>СНТ Зеленый мыс №277</t>
  </si>
  <si>
    <t>АО Тандер</t>
  </si>
  <si>
    <t>Менделеева 9</t>
  </si>
  <si>
    <t>п/ст. «КПФ» Ф-78, РП-14 яч.9, ТП-49 Ф-13.</t>
  </si>
  <si>
    <t>Монтаж полукосвенного узла учёта в ВРУ-0,4кВ гр.6 МКД по адресу: Менделеева 9. Тип и номинал измерительных трансформаторов тока, выбрать в соответствии с величиной заявленной мощности.</t>
  </si>
  <si>
    <t>Воропинов Евгений Леонидович</t>
  </si>
  <si>
    <t>Покровская 68</t>
  </si>
  <si>
    <t>п/ст. «Кочубеевская» Ф-109, ТП-171 Ф-2</t>
  </si>
  <si>
    <t>Монтаж узла учета на ближайшей опоре ВЛ-0,4кВ №171.2</t>
  </si>
  <si>
    <t>Шумяков Александр Михайлович</t>
  </si>
  <si>
    <t>СНТ Зеленый мыс №265</t>
  </si>
  <si>
    <t>Карпов Александр Сергеевич</t>
  </si>
  <si>
    <t>СНТ Зеленый мыс №282</t>
  </si>
  <si>
    <t>ООО Т2 Мобайл</t>
  </si>
  <si>
    <t>Громовой 4</t>
  </si>
  <si>
    <t>Временное ТП</t>
  </si>
  <si>
    <t>п/ст. «НГРЭС» Ф-11Ш АБ, РП-4А яч.1, РП-4 яч.6, ТП-32 Ф-1.</t>
  </si>
  <si>
    <t xml:space="preserve">Осуществить самостоятельно (без участия иных субъектов розничных рынков) допуск в эксплуатацию установленного прибора учета. </t>
  </si>
  <si>
    <t>ООО Анко</t>
  </si>
  <si>
    <t>Апанасенко 13Е</t>
  </si>
  <si>
    <t>п/ст. «Н. Невинномысская» Ф-103, КТП-210 Ф-3</t>
  </si>
  <si>
    <t>п/ст. «Н. Невинномысская» Ф-117, РП-13 яч.15, РП-7 яч.5, ТП-174 яч.9.</t>
  </si>
  <si>
    <t>Нилова Людмила Николаевна</t>
  </si>
  <si>
    <t>Васильевский 13</t>
  </si>
  <si>
    <t>п/ст. «Н. Невинномысская» Ф-103, КТП-337 Ф-2.</t>
  </si>
  <si>
    <t>Апанасенко 72Б</t>
  </si>
  <si>
    <t>передвижная станция сотовой связи</t>
  </si>
  <si>
    <t>п/ст. «Н. Невинномысская» Ф-114, ТП-251 Ф-7.</t>
  </si>
  <si>
    <t xml:space="preserve">	Осуществить самостоятельно (без участия иных субъектов розничных рынков) допуск в эксплуатацию установленного прибора учета. </t>
  </si>
  <si>
    <t>Дунаевского 78</t>
  </si>
  <si>
    <t>п/ст. «Н. Невиненомысская» Ф-115, РП-7 яч. 19, ТП-37 Ф-1.</t>
  </si>
  <si>
    <t>Петров Сергей Николаевич</t>
  </si>
  <si>
    <t>Коммунистическая 62Б/3</t>
  </si>
  <si>
    <t>ИП Караогланян Вадим Сергеевич</t>
  </si>
  <si>
    <t>Пятигорская 44</t>
  </si>
  <si>
    <t>п/ст. «Н. Невинномысская» Ф-103, КТП-369 Ф-1</t>
  </si>
  <si>
    <t>Пятигорская 46</t>
  </si>
  <si>
    <t>Довмалян Валерий Ашотович</t>
  </si>
  <si>
    <t>Низяева 35 пом. 1</t>
  </si>
  <si>
    <t>Административное/офисное здание</t>
  </si>
  <si>
    <t>п/ст. 66 «АЗОТ» яч.27, РП-15 яч.12, РП-17 яч.13, РП-18 яч.1, ТП-350 Ф-6</t>
  </si>
  <si>
    <t>ООО Скаут плюс</t>
  </si>
  <si>
    <t xml:space="preserve">Энергетиков 2 </t>
  </si>
  <si>
    <t xml:space="preserve">п/ст.«НГРЭС» Ф-11Ш АБ, РП-4А яч.1, РП-4 яч.18, ТП-70 яч.1. </t>
  </si>
  <si>
    <t>Ворожейкин Никита Владимирович</t>
  </si>
  <si>
    <t>Весенняя 9Б</t>
  </si>
  <si>
    <t>п/ст. «Н. Невинномысская» Ф-114, ТП-220 Ф-12</t>
  </si>
  <si>
    <t>1. Монтаж узла учета на ближайшей существующей опоре ВЛ-0,4кВ №220.12;
2. Монтаж коммутационного аппарата, с номинальным током - 25А</t>
  </si>
  <si>
    <t>ООО СЗ Главстрой</t>
  </si>
  <si>
    <t>Калинина 216</t>
  </si>
  <si>
    <t>ЮЛ от 150 до 670 кВт</t>
  </si>
  <si>
    <t xml:space="preserve">п/ст. «Н. Невинномысская» Ф-117, РП-13 яч. - 8, БКТП-300 РУ-0,4кВ Ф-19.
п/ст. «Н. Невинномысская» Ф-115, РП-13 яч. - 21; БКТП-300, РУ-0,4кВ Ф-20
</t>
  </si>
  <si>
    <t>88Б</t>
  </si>
  <si>
    <t>Осуществление фактического присоединения объектов –2КЛ-0,4кВ, ВРУ-0,4кВ №1, №2, многоквартирного дома с нежилыми помещениями к электрическим сетям АО «НЭСК» и включение коммутационного аппарата (фиксация коммутационного аппарата в положение «ВКЛ», после допуска приборов учета гарантирующим поставщиком).</t>
  </si>
  <si>
    <t>СНТ Южный , ул. 18 д. 43</t>
  </si>
  <si>
    <t>п/ст.«Н. Невинномысская» ф-107, ВЛ-6кВ №6 «Красная деревня».</t>
  </si>
  <si>
    <t>Товмас Александр Александрович</t>
  </si>
  <si>
    <t>СНТ Зеленый мыс 374</t>
  </si>
  <si>
    <t>Одражая Светлана Брониславовна</t>
  </si>
  <si>
    <t>Урицкого 22Б</t>
  </si>
  <si>
    <t>п/ст.«Н. Невинномысская» Ф-105, РП-5 яч.4, ВЛ-10кВ №13 «Тельмана», ТП-412 Ф-1</t>
  </si>
  <si>
    <t>Колюбаев Евгений Николаевич</t>
  </si>
  <si>
    <t>Менделеева 107А</t>
  </si>
  <si>
    <t>КТП 6/0,4 кВ</t>
  </si>
  <si>
    <t>п/ст. «НГРЭС» Ф-47Ш АБ, РП-4 яч. 7, ВЛ-6 кВ №2 «Трасса»</t>
  </si>
  <si>
    <t xml:space="preserve">Монтаж полукосвенного узла учёта в МКТП-317 РУ-0,4кВ после вводного коммутационного аппарата. </t>
  </si>
  <si>
    <t>Ивахно Сергей Васильевич</t>
  </si>
  <si>
    <t>СНТ Квант №348</t>
  </si>
  <si>
    <t>п/ст.«Н. Невинномысская» Ф-214, КТП-363 Ф-2</t>
  </si>
  <si>
    <t>Нерсисян Кристина Викторовна</t>
  </si>
  <si>
    <t>Рождественская  140</t>
  </si>
  <si>
    <t>п/ст. «Кочубеевская» Ф-109, ТП-171 Ф-2.</t>
  </si>
  <si>
    <t>ООО АПАРТ-СЕРВИС</t>
  </si>
  <si>
    <t>Подгорного 32</t>
  </si>
  <si>
    <t>Объект туристической отрасли</t>
  </si>
  <si>
    <t>п/ст. «НГРЭС» Ф-47Ш АБ, РП-4 яч13, ТП-146 Ф-14</t>
  </si>
  <si>
    <t>10.1.	 реконструкцию РУ-0,4кВ путём замены РПС-100А на РПС-250А в ТП-146 Ф-14.
10.2.	 замену силового трансформатора (Т-2) ТМГ-560 на ТМГ-630.
10.3.	 монтаж ШСН-0,4кВ на границе участка заявителя. 
10.4.	 строительство КЛ-0,4кВ №146.14 от ТП-146 РУ-0,4кВ Ф-14 до ШСН-0,4кВ. 163м
10.5.	 монтаж полукосвенного узла учета в ШСН-0,4кВ гр.1.</t>
  </si>
  <si>
    <t>УЖКХ администрации г.
Невинномысска</t>
  </si>
  <si>
    <t>Апанасенко 78/2</t>
  </si>
  <si>
    <t>ВРУ-0,4 кВ, Благоустройство сквера</t>
  </si>
  <si>
    <t>1.       п/ст.«Н. Невинномысская» Ф-103, ТП-103 Ф-21.</t>
  </si>
  <si>
    <t>10.1.	 монтаж ЯРВ в РУ-0,4кВ ТП-103 и осуществить подключение со сборных шин РУ-0,4кВ ТП-103. Присвоить диспетчерское наименование Ф-21.
10.2.	 монтаж КРУН-0,4кВ на границе участка заявителя.  Предусмотреть место установи под узел учёта.
10.3.	 строительство КЛ-0,4кВ от ТП-103 Ф-21 до вновь строящегося КРУН-0,4кВ. 104м
10.4.	 монтаж узла учёта и вводной коммутационный аппарат (до прибора учёта) с номинальным током – 20А в КРУН-0,4кВ гр.1.</t>
  </si>
  <si>
    <t>Чобану Алина Ивановна</t>
  </si>
  <si>
    <t>Пограничная 39</t>
  </si>
  <si>
    <t>1.       п/ст. «КПФ» Ф-66, ТП-180 яч.6, ТП-68 Ф-2</t>
  </si>
  <si>
    <t>10.1.	 строительство ВЛ-0,4кВ от ближайшей опоры ВЛ-0,4кВ №68.2 до границы участка заявителя. 117м
10.2.	 монтаж узла учета на ближайшей, вновь смонтированной опоре ВЛ-0,4кВ №68.2.</t>
  </si>
  <si>
    <t>Закирова Альфия Шарифзяновна</t>
  </si>
  <si>
    <t>Коммунистическая 147</t>
  </si>
  <si>
    <t>п/ст. «Ж/Д» Ф-9, ТП-74 сборные шины РУ-0,4кВ, ШСН-74 гр.3.</t>
  </si>
  <si>
    <t>10.1.	 реконструкцию ТП-74 в части замены силового трансформатора Т-1 на трансформатор большей мощности.
10.2.	Выполнить монтаж узла учета на ближайшей опоре ВЛ-0,4кВ № ШСН-74 гр.3.</t>
  </si>
  <si>
    <t>Шаталов Александр Петрович</t>
  </si>
  <si>
    <t>СНТ Восход-2 №793</t>
  </si>
  <si>
    <t>Мовмыга Данил Александрович</t>
  </si>
  <si>
    <t>СНТ Южный №15-28</t>
  </si>
  <si>
    <t>п/ст. «Н. Невинномысская» Ф-107, ВЛ-10кВ №6 «Красная деревня».</t>
  </si>
  <si>
    <t>10.1.	 строительство ТП-10/0,4кВ. Присвоить диспетчерское наименование ТП-241.
10.2.	 строительство ЛР в месте отпайки от опоры №100 ВЛ-10кВ №6 «Красная деревня».
10.3.	 строительство ЛР на первой опоре проектируемой ВЛ-10кВ. 
10.4.	 строительство ЛР на отдельно стоящей опоре в районе вновь строящейся ТП-241. 
10.5.	 строительство участка КЛ-10кВ от ЛР, установленного в месте отпайки от опоры №100 ВЛ-10кВ №6 «Красная деревня» до ЛР, установленного на первой опоре проектируемой ВЛ-10кВ.171м
10.6.	 строительство участка ВЛ-10кВ от ЛР, установленного на первой опоре проектируемой ВЛ-10кВ, до проектируемой ТП-241. 1735м
10.7.	 строительство ВЛ-0,4кВ от РУ-0,4кВ ТП-241 Ф-1 до границы участка заявителя. 437м
10.8.	 монтаж узла учёта на ближайшей опоре ВЛ-0,4кВ №241.1.</t>
  </si>
  <si>
    <t>Матеюк Вероника Вячеславовна</t>
  </si>
  <si>
    <t>СНТ Южный №18-59</t>
  </si>
  <si>
    <t>10.1.	 строительство ТП-10/0,4кВ. Присвоить диспетчерское наименование ТП-241.
10.2.	 строительство ЛР в месте отпайки от опоры №100 ВЛ-10кВ №6 «Красная деревня».
10.3.	 строительство ЛР на первой опоре проектируемой ВЛ-10кВ. 
10.4.	 строительство ЛР на отдельно стоящей опоре в районе вновь строящейся ТП-241. 
10.5.	 строительство участка КЛ-10кВ от ЛР, установленного в месте отпайки от опоры №100 ВЛ-10кВ №6 «Красная деревня» до ЛР, установленного на первой опоре проектируемой ВЛ-10кВ.171м
10.6.	 строительство участка ВЛ-10кВ от ЛР, установленного на первой опоре проектируемой ВЛ-10кВ, до проектируемой ТП-241. 1735м
10.7.	 строительство ВЛ-0,4кВ от РУ-0,4кВ ТП-241 Ф-1 до границы участка заявителя. 237м
10.8.	 монтаж узла учёта на ближайшей опоре ВЛ-0,4кВ №241.1.</t>
  </si>
  <si>
    <t>Левашова Ирина Вячеславна</t>
  </si>
  <si>
    <t>3 Интернационала 261</t>
  </si>
  <si>
    <t>п/ст. «Ж/Д» яч.9, ТП-261 Ф-4.</t>
  </si>
  <si>
    <t>1. монтаж узла учета на ближайшей опоре ВЛ-0,4кВ №261.4.</t>
  </si>
  <si>
    <t>Зотова Вера Васильевна</t>
  </si>
  <si>
    <t>Школьная 85А</t>
  </si>
  <si>
    <t>п/ст. «Н. Невинномысская» Ф-116, РП-5 яч.13, ТП-50 Ф-3.</t>
  </si>
  <si>
    <t>1. строительство участка ВЛ-0,4кВ от ближайшей опоры ВЛ-0,4кВ №50.3, расположенной в районе: ул. Чекистов д.9, до границы участка заявителя. 47м
2. монтаж узла учета на ближайшей, вновь смонтированной опоре ВЛ-0,4кВ №50.3</t>
  </si>
  <si>
    <t>Черноусов Александр Александрович</t>
  </si>
  <si>
    <t>СНТ Квант №912</t>
  </si>
  <si>
    <t xml:space="preserve"> п/ст. «Н. Невинномысская» Ф-214, КТП-363 Ф-2.</t>
  </si>
  <si>
    <t>1. строительство ВЛ-0,4кВ от КТП-363 Ф-2 до границы участка заявителя. 146м
2.  монтаж узла учета на ближайшей опоре ВЛ-0,4кВ №363.2.</t>
  </si>
  <si>
    <t>Парамонова Эвелина Михайловна</t>
  </si>
  <si>
    <t>Солнечный 1Г</t>
  </si>
  <si>
    <t>п/ст. «Н. Невинномысская» Ф-105, РП-5 яч.4, ТП-41 Ф-1.</t>
  </si>
  <si>
    <t>1.	 строительство участка ВЛ-0,4кВ от ТП-41 РУ-0,4кВ Ф-1 до границы участка заявителя. 
2.	 монтаж узла учета на ближайшей, вновь смонтированной опоре ВЛ-0,4кВ №41.1</t>
  </si>
  <si>
    <t xml:space="preserve">ИП Хвостик Константин Владимирович </t>
  </si>
  <si>
    <t>1 место, 60 кв. м., район улицы
Приборостроительной 7</t>
  </si>
  <si>
    <t>Договор на рассмотрении заявителя</t>
  </si>
  <si>
    <t>1 место, 50 кв. м., район
гипермаркета Магнит</t>
  </si>
  <si>
    <t>Батшева Ирина Анатольевна</t>
  </si>
  <si>
    <t>Липецкий 24</t>
  </si>
  <si>
    <t xml:space="preserve"> п/ст. «Кочубеевская» Ф-109, ТП-185 Ф-1.</t>
  </si>
  <si>
    <t>1. монтаж узла учета на ближайшей опоре ВЛ-0,4кВ №185.1.</t>
  </si>
  <si>
    <t>ИП Демченко Игорь Юрьевич</t>
  </si>
  <si>
    <t>Шоссейная 95</t>
  </si>
  <si>
    <t>п/ст. «КПФ» Ф-65, РП-16 яч.9, ТП-79 Ф-1.</t>
  </si>
  <si>
    <t>1. монтаж полукосвенного узла учёта в РУ-0,4 кВ Ф-1 ТП-79</t>
  </si>
  <si>
    <t>ООО "Пилар"</t>
  </si>
  <si>
    <t>п/ст. «Н. Невинномысская» Ф-114, ТП-251 Ф-7</t>
  </si>
  <si>
    <t>10.1.	 строительство ВЛ-0,4кВ от ближайшей опоры ВЛ-0,4кВ №251.7 до границы участка заявителя. 188м
10.2.	 монтаж узла учёта на ближайшей опоре ВЛ-0,4кВ №251.7.</t>
  </si>
  <si>
    <t>Акционерное общество "Первая Башенная Компания"</t>
  </si>
  <si>
    <t>Офицерский 8</t>
  </si>
  <si>
    <t>антенно-мачтовое сооружение 38953-Р-26-1-1</t>
  </si>
  <si>
    <t>п/ст. «Н. Невинномысская» Ф-114, КТП-282 Ф-3.</t>
  </si>
  <si>
    <t>10.1.	 монтаж узла учёта на ближайшей опоре ВЛ-10кВ №22 «Сады Текстильщик» в совместном подвесе с ВЛ-0,4кВ №282.3.</t>
  </si>
  <si>
    <t>Ретюнина Ирина Владимировна</t>
  </si>
  <si>
    <t>СНТ Мичуринец №192</t>
  </si>
  <si>
    <t>п/ст. «Н. Невинномысская» Ф-107, КТП-341 Ф-1.</t>
  </si>
  <si>
    <t>10.1.	 строительство ВЛ-0,4кВ от ближайшей опоры ВЛ-0,4кВ №341.1 до границы участка заявителя. 137м
10.2.	 монтаж узла учёта на ближайшей опоре ВЛ-0,4кВ №341.1.</t>
  </si>
  <si>
    <t>Гаджимурадов Руслан Расимович</t>
  </si>
  <si>
    <t>Магистральная 31Д</t>
  </si>
  <si>
    <t>п/ст. «Н. Невинномысская» Ф-103, КТП-192 Ф-6</t>
  </si>
  <si>
    <t>10.1.	Выполнить монтаж узла учета на ближайшей опоре ВЛ-10кВ №29 «Восточная» в совместном подвесе с ВЛ-0,4кВ №192.6.
10.2.	После завершения строительства ВЛ-0,4кВ №365.3 от КТП-365 Ф-3 осуществить переключение нагрузки с ВЛ-0,4 кВ №192.6 на вновь построенную ВЛ-0,4кВ (по инвестпрограмме 2025).</t>
  </si>
  <si>
    <t>Воронин Иван Сергеевич</t>
  </si>
  <si>
    <t>СНТ Квант №13</t>
  </si>
  <si>
    <t>10.1.	 строительство ВЛ-0,4кВ от КТП-363 Ф-2 до границы участка заявителя. 313м
10.2.	 монтаж узла учета на ближайшей опоре ВЛ-0,4кВ №363.2.</t>
  </si>
  <si>
    <t>ООО "Специализированный Застройщик
"ГлавСтрой"</t>
  </si>
  <si>
    <t>Калинина 230 поз 39</t>
  </si>
  <si>
    <t>п/ст. «Н. Невинномысская» Ф-117, РП-13 яч.19
п/ст. «Н. Невинномысская» Ф-115, РП-7 яч.9, ТП-174 яч.9, КТП-380 яч.3.</t>
  </si>
  <si>
    <t>1. строительство двухтрансформаторной ТП-10/0,4кВ.  ТП-366.
2. строительство КЛ-10кВ от РП-13 яч.19 до ТП-366 яч.1. 508м
3.строительство КЛ-10кВ от ТП-380 яч.3 до ТП-366 яч.2. 280м
4. строительство КЛ-0,4кВ №366.1 от ТП-366 РУ-0,4 кВ секция 1 Ф-1 до ВРУ-0,4кВ заявителя. 240м
5. строительство КЛ-0,4кВ №366.2 от ТП-366 РУ-0,4 кВ секция 2 Ф-2 до ВРУ-0,4кВ заявителя. 240м</t>
  </si>
  <si>
    <t>Чобану Анжела Олеговна</t>
  </si>
  <si>
    <t>Покровская 12</t>
  </si>
  <si>
    <t>п/ст. «Почтовая» Ф-280, КТП-245 Ф-1.</t>
  </si>
  <si>
    <t>10.1.	 реконструкцию существующей ВЛ-0,4кВ №194.3 «Русская», путём переключения части нагрузки на существующую ВЛ-0,4кВ №245.1.
10.2.	 монтаж узла учёта на ближайшей опоре ВЛ-0,4кВ №245.1.</t>
  </si>
  <si>
    <t>Шуляков Андрей Леонидович</t>
  </si>
  <si>
    <t>СНТ "Восход 2" №680</t>
  </si>
  <si>
    <t>п/ст.«Н. Невинномысская» Ф-103, КТП-336 Ф-3.</t>
  </si>
  <si>
    <t xml:space="preserve">10.1.	 монтаж узла учёта на ближайшей опоре ВЛ-0,4кВ №336.3. </t>
  </si>
  <si>
    <t>Дунаевского 9Б позиция 5</t>
  </si>
  <si>
    <t>п/ст «Н. Невинномысская» Ф-117, КТП-343.
п/ст «Н. Невинномысская» Ф-115, КТП-343.</t>
  </si>
  <si>
    <t xml:space="preserve">1. Осуществление фактического присоединения объекта – ВРУ-0,4кВ многоквартирного дома к электрическим сетям АО «НЭСК» </t>
  </si>
  <si>
    <t>Дунаевского 9В</t>
  </si>
  <si>
    <t>ВРУ-0,4кВ №1,2,3,4
многоквартирного жилого дома со встроенно-пристроенными помещениями</t>
  </si>
  <si>
    <t>п/ст «Н. Невинномысская» Ф-117, КТП-343
п/ст «Н. Невинномысская» Ф-115, КТП-343</t>
  </si>
  <si>
    <t>Дунаевского 11Е позиция 6</t>
  </si>
  <si>
    <t>п/ст «Н. Невинномысская» Ф-117, КТП-343
п/ст «Н. Невинномысская» Ф-115, КТП-343.</t>
  </si>
  <si>
    <t>Дунаевского 11Ж позиция 7</t>
  </si>
  <si>
    <t>Смирнов Михаил Николаевич</t>
  </si>
  <si>
    <t>СНТ Восход-2 №432</t>
  </si>
  <si>
    <t>10.1.	 замену силового трансформатора ТМГ-100/10/0,4кВ в КТП-337 на трансформатор большей мощности.
10.2.	 строительство участка ВЛ-0,4кВ от ближайшей опоры ВЛ-0,4кВ №337.1, расположенной в районе земельного участка № 570 до границы участка заявителя. 267м
10.3.	Произвести подготовку и расчистку трассы для строительно-монтажных работ.
10.4.	 монтаж узла учета на ближайшей опоре ВЛ-0,4кВ №337.1.</t>
  </si>
  <si>
    <t>Калинина 155А</t>
  </si>
  <si>
    <t>п/ст. «Н. Невинномысская» Ф-117, РП-13 яч.13, РП-7 яч.20, ТП-125 Ф-11.</t>
  </si>
  <si>
    <t>10.1.	 монтаж трубостойки на наружной стене ТП-125.
10.2.	Реконструкция ТП-125 РУ-0,4кВ путем установки коммутационного аппарата с номинальным током 25А. Осуществить подключение со сборных шин ТП-125 РУ-0,4кВ. Присвоить диспетчерское наименование Ф-11.
10.3.	 монтаж узла учета на вновь установленной трубостойке ТП-125.
10.4.	 строительство ВЛ-0,4кВ от ТП-125 РУ-0,4кВ Ф-11 до узла учета. 12м</t>
  </si>
  <si>
    <t>Северная за зданием10А</t>
  </si>
  <si>
    <t>п/ст. «Тяговая» Ф-61, ТП-95 Ф-17.</t>
  </si>
  <si>
    <t>10.1.	 строительство участка ВЛ-0,4кВ от ТП-95 Ф-17 до объекта заявителя. 42м
10.2.	 монтаж узла учета на опоре двойного назначения заявителя.</t>
  </si>
  <si>
    <t>Дунаевского, напротив дома №78</t>
  </si>
  <si>
    <t>1.       п/ст. «Н. Невинномысская» Ф-115, РП-7 яч.19, ТП-37 Ф-1.</t>
  </si>
  <si>
    <t>1. монтаж узла учета на ближайшей опоре ВЛ-0,4кВ №37.1.</t>
  </si>
  <si>
    <t>Аванесова Светлана Вартановна</t>
  </si>
  <si>
    <t>Севастопольская 42А</t>
  </si>
  <si>
    <t>п/ст. «Н. Невинномысская» Ф-109, РП-12 яч.11, ТП-121 Ф-8.</t>
  </si>
  <si>
    <t xml:space="preserve">10.1.	 строительство участка ВЛ-0,4кВ от ТП-121 Ф-8 до границы участка заявителя. 68м
10.2.	 монтаж ЩВУ-0,4кВ на ближайшей опоре ВЛ-0,4кВ №121.8. 
10.3.	 монтаж полукосвенного узла учёта и коммутационного аппарата во вновь установленном ЩВУ-0,4кВ. </t>
  </si>
  <si>
    <t>Коткин Данила Александрович</t>
  </si>
  <si>
    <t>Торговая 69</t>
  </si>
  <si>
    <t>п/ст. «Н. Невинномысская» Ф-106, ТП-217 Ф-2</t>
  </si>
  <si>
    <t>10.1.	 строительство участка ВЛ-0,4кВ от ближайшей опоры ВЛ-0,4кВ №217.2, расположенной в районе ул. Торговая №62 до границы участка заявителя. 19м
10.2.	 монтаж узла учета на ближайшей вновь смонтированной опоре ВЛ-0,4кВ №217.2</t>
  </si>
  <si>
    <t>Мамедов Сехваддин Али Оглы</t>
  </si>
  <si>
    <t>Рождественская 149</t>
  </si>
  <si>
    <t>п/ст. «Почтовая» Ф-280, ТП-274 Ф-2</t>
  </si>
  <si>
    <t xml:space="preserve">1. монтаж узла учета на ближайшей опоре ВЛ-0,4кВ №274.2 в районе земельного участка заявителя. </t>
  </si>
  <si>
    <t>Кучев Сергей Михайлович</t>
  </si>
  <si>
    <t>Торговая 8</t>
  </si>
  <si>
    <t>п/ст. «Н. Невинномысская» Ф-105, РП-5 яч.12, ТП-50 Ф-3.</t>
  </si>
  <si>
    <t>1. строительство участка ВЛ-0,4кВ от ближайшей опоры ВЛ-0,4кВ №50.3 до границы участка заявителя. 54м
2. монтаж узла учета на ближайшей опоре ВЛ-0,4кВ №50.3.</t>
  </si>
  <si>
    <t>Южная 26А</t>
  </si>
  <si>
    <t>10.1.	 строительство ВЛ-0,4кВ от ТП-41 РУ-0,4кВ Ф-1 до границы участка заявителя. 436м
10.2.	 монтаж узла учета на ближайшей вновь смонтированной опоре ВЛ-0,4кВ №41.1</t>
  </si>
  <si>
    <t>п/ст. «Тяговая» Ф-61, ТП-95 Ф-17</t>
  </si>
  <si>
    <t xml:space="preserve">10.1.	 строительство участка ВЛ-0,4кВ от ТП-95 Ф-17 до объекта заявителя. 82м
10.2.	 монтаж узла учета на ближайшей к участку заявителя опоре ВЛ-0,4кВ №95.17. </t>
  </si>
  <si>
    <t>Иванов Николай Сергеевич</t>
  </si>
  <si>
    <t>Руставели 27</t>
  </si>
  <si>
    <t>п/ст. «Н. Невинномысская» Ф-115, РП-7 яч.17, ТП-89 Ф-8.</t>
  </si>
  <si>
    <t>1. монтаж узла учета на ближайшей к участку заявителя опоре ВЛ-0,4 №89.8.</t>
  </si>
  <si>
    <t>Погосян Наталья Ашотовна</t>
  </si>
  <si>
    <t>СНТ Водник-2 №28</t>
  </si>
  <si>
    <t>п/ст. НГРЭС Ф-47Ш АБ, РП-4 яч.13, ВЛ-6кВ №2 «Трасса», КТП-339 РУ-0,4кВ Ф-2.</t>
  </si>
  <si>
    <t>1. монтаж узла учета на ближайшей к участку заявителя опоре ВЛ-0,4кВ №339.2.</t>
  </si>
  <si>
    <t>Парамонова Милена Витальевна</t>
  </si>
  <si>
    <t>Южная 20А</t>
  </si>
  <si>
    <t xml:space="preserve"> п/ст. «Н. Невинномысская» Ф-105, РП-5 яч.4, ТП-41 Ф-1.</t>
  </si>
  <si>
    <t>10.1.	 строительство участка ВЛ-0,4кВ от ТП-41 РУ-0,4кВ Ф-1 до границы участка заявителя. 376м
10.2.	 монтаж узла учета на ближайшей к участку заявителя опоре ВЛ-0,4кВ №41.1</t>
  </si>
  <si>
    <t>Чёботова Ирина Александровна</t>
  </si>
  <si>
    <t>Березовая 40</t>
  </si>
  <si>
    <t>п/ст. «Н. Невинномысская» Ф-103, ТП-225 Ф-6.</t>
  </si>
  <si>
    <t>1. монтаж узла учета на ближайшей к участку заявителя опоре ВЛ-0,4 №225.6</t>
  </si>
  <si>
    <t>Дудайты Артур Олегович</t>
  </si>
  <si>
    <t>Социалистическая 117</t>
  </si>
  <si>
    <t>п/ст. «Н. Невинномысская» Ф-107, ТП-117 Ф-5.</t>
  </si>
  <si>
    <t>1. монтаж узла учета на ближайшей к участку заявителя опоре ВЛ-0,4 №117.5</t>
  </si>
  <si>
    <t>ООО Уровень жизни</t>
  </si>
  <si>
    <t>Пятигорское 11-1</t>
  </si>
  <si>
    <t>ВРУ-0,4кВ объекта дорожного сервиса</t>
  </si>
  <si>
    <t>п/ст. «Тяговая» Ф-68, РП-2 яч.11, БКТП-296 Ф-7</t>
  </si>
  <si>
    <t>138Б</t>
  </si>
  <si>
    <t xml:space="preserve">10.1.	Выполнить строительство ЩВУ-0,4кВ у границы участка заявителя.
10.2.	Выполнить строительство двухцепной ВЛ-0,4кВ от БКТП-296 Ф-7 до вновь строящегося ЩВУ-0,4кВ. 
10.3.	Выполнить монтаж полукосвенного узла учёта в ЩВУ-0,4кВ. 
10.4.	Выполнить монтаж коммутационного аппарата с номинальным током 400А установленного в ЩВУ-0,4кВ.
10.5.	</t>
  </si>
  <si>
    <t>Алейников Николай Николаевич</t>
  </si>
  <si>
    <t>Социалистическая 135</t>
  </si>
  <si>
    <t>п/ст. «Н. Невинномысская» Ф-107, ТП-117 Ф-5</t>
  </si>
  <si>
    <t>Григорьева Елена Георгиевна</t>
  </si>
  <si>
    <t>Клубный 8</t>
  </si>
  <si>
    <t>2 КВЛ-4х50 ВРУ-0,4кВ Объекта медицинского учреждения</t>
  </si>
  <si>
    <t>п/ст. 25 «АЗОТ» Ф-7, РП-8 яч.7, ТП-25 Ф-5, Ф-13.</t>
  </si>
  <si>
    <t xml:space="preserve">10.1.	 монтаж двух полукосвенных узлов учёта в ТП-25 РУ-0,4 кВ Ф-5 и Ф-13. </t>
  </si>
  <si>
    <t>Лукьянова Мария Евгеньевна</t>
  </si>
  <si>
    <t>СНТ Квант №446</t>
  </si>
  <si>
    <t>10.1.	 строительство ВЛ-0,4кВ от КТП-363 Ф-2 до границы участка заявителя. 656м
10.2.	 монтаж узла учета на ближайшей опоре ВЛ-0,4кВ №363.2.</t>
  </si>
  <si>
    <t>Калинина 226,228,230,232</t>
  </si>
  <si>
    <t>ВРУ-0,4кВ МКД со встроенно-пристроенными помещениями.</t>
  </si>
  <si>
    <t>п/ст. «Н. Невинномысская» Ф-117, РП-13 яч.19.
п/ст. «Н. Невинномысская» Ф-115, РП-7 яч.9, ТП-174 яч.9, КТП-380 яч.3.</t>
  </si>
  <si>
    <t>142Б</t>
  </si>
  <si>
    <t xml:space="preserve">10.1.	Выполнить строительство ТП-10/0,4кВ.  Присвоить диспетчерское наименование ТП-366.
10.2.	Выполнить строительство КЛ-10кВ от РП-13 яч.19 до ТП-366 яч.1. 
10.3.	Выполнить строительство КЛ-10кВ от ТП-380 яч.3 до ТП-366 яч.2. 
10.4.	Выполнить строительство КЛ-0,4кВ №366.1 от ТП-366 секция 1 Ф-1 до ВРУ-0,4 кВ №1 Позиция 38 заявителя. 
10.5.	Выполнить строительство КЛ-0,4кВ №366.2 от ТП-366 секция 2 Ф-2 до ВРУ-0,4 кВ №1 Позиция 38 заявителя. 
10.6.	Выполнить строительство КЛ-0,4кВ №366.3 от ТП-366 секция 1 Ф-3 до ВРУ-0,4 кВ №2 Позиция 39 заявителя. 
10.7.	Выполнить строительство КЛ-0,4кВ №366.4 от ТП-366 секция 2 Ф-4 до ВРУ-0,4 кВ №2 Позиция 39 заявителя. 
10.8.	Выполнить строительство КЛ-0,4кВ №366.5 от ТП-366 секция 1 Ф-5 до ВРУ-0,4 кВ №3 Позиция 40 заявителя. 
10.9.	Выполнить строительство КЛ-0,4кВ №366.6 от ТП-366 секция 2 Ф-6 до ВРУ-0,4 кВ №3 Позиция 40 заявителя. 
10.10.	Выполнить строительство КЛ-0,4кВ №366.7 от ТП-366 секция 1 Ф-7 до ВРУ-0,4 кВ №4 Позиция 44 заявителя. 
10.11.	Выполнить строительство КЛ-0,4кВ №366.8 от ТП-366 секция 2 Ф-8 до ВРУ-0,4 кВ №4 Позиция 44 заявителя. 
10.12.	Выполнить строительство КЛ-0,4кВ №366.9 от ТП-366 секция 1 Ф-9 до ВРУ-0,4 кВ №5 вп.п. Позиция 44 заявителя. 
10.13.	Выполнить строительство КЛ-0,4кВ №366.10 от ТП-366 секция 2 Ф-10 до ВРУ-0,4 кВ №5 вп.п. Позиция 44 заявителя. 
</t>
  </si>
  <si>
    <t>ИП Довмалян Каро Валерьевич</t>
  </si>
  <si>
    <t>нежилые помещения в административном здании</t>
  </si>
  <si>
    <t>ТП-7 яч.15 ООО «Железобетон», ТП-8/352 Ф-23</t>
  </si>
  <si>
    <t>10.1.	 реконструкция РУ-0,4кВ ТП-8/352, путём установки коммутационного аппарата с номинальным током 50А и подключением со сборных шин РУ-0,4кВ. Присвоить диспетчерское наименование Ф-23.
10.2.	 строительство ВЛ-0,4кВ от ТП-8/352 Ф-23 до ближайшей опоры, расположенной в районе участка заявителя. 42м
10.3.	 монтаж узла учета на ближайшей к участку заявителю опоре ВЛ-0,4кВ №8/352.23.</t>
  </si>
  <si>
    <t>Караогланян Виген Сергеевич</t>
  </si>
  <si>
    <t>Калинина 172/1</t>
  </si>
  <si>
    <t>офисное здание</t>
  </si>
  <si>
    <t xml:space="preserve"> п/ст. «Н. Невинномысская» Ф-115, РП-7 яч.19, ТП-193 Ф-30.</t>
  </si>
  <si>
    <t>1. строительство ВЛ-0,4кВ путём отпайки от ВЛ-0,4кВ №ШСН-193/30 Ф-4 «Коминтерна», расположенной в близи участка с адресным ориентиром: ул. Коминтерна д.24. 155м
10.2. монтаж узла учёта на ближайшей опоре ВЛ-0,4кВ №22.5 в совместном подвесе с вновь смонтированной отпайкой от ВЛ-0,4кВ №ШСН-193/30 Ф-4 «Коминтерна».</t>
  </si>
  <si>
    <t>ООО "Т2 Мобайл"</t>
  </si>
  <si>
    <t>Калинина, напротив дома
212</t>
  </si>
  <si>
    <t>Передвижная станция сотовой связи</t>
  </si>
  <si>
    <t>п/ст. «Н. Невинномысская» Ф-115, РП-7 яч.13, ТП-192 Ф-6.</t>
  </si>
  <si>
    <t xml:space="preserve">10.1.	Осуществить самостоятельно (без участия иных субъектов розничных рынков) допуск в эксплуатацию установленного прибора учета. </t>
  </si>
  <si>
    <t>Самченко Вячеслав Юрьевич</t>
  </si>
  <si>
    <t>участок №8 расположен на землях, находящихся в ведении Промышленного района г. Ставрополя в районе хутора Грушовый</t>
  </si>
  <si>
    <t>Сенгилеевская ГЭС, ТП-28/130 Ф-2.</t>
  </si>
  <si>
    <t>1. монтаж узла учёта на ближайшей к участку заявителя опоре ВЛ-0,4кВ №28/130 Ф-2.</t>
  </si>
  <si>
    <t>Фомичев Андрей Александрович</t>
  </si>
  <si>
    <t>СНТ Южный №20-28</t>
  </si>
  <si>
    <t>Сысоев Валентин Игоревич</t>
  </si>
  <si>
    <t>Севастопольская 101</t>
  </si>
  <si>
    <t>п/ст. «Н. Невинномысская» Ф-109, РП-12 яч.11, ТП-121 Ф-4.</t>
  </si>
  <si>
    <t>1. монтаж трёхфазного узла учета на ближайшей к участку заявителя опоре ВЛ-0,4 №121.4.</t>
  </si>
  <si>
    <t>Базаров Мерген Хаджиахмедович</t>
  </si>
  <si>
    <t>г.Ставрополь, СНТ Вольница №416</t>
  </si>
  <si>
    <t>Сенгилеевская ГЭС, ТП-29/130 Ф-4.</t>
  </si>
  <si>
    <t xml:space="preserve">1. монтаж узла учёта на ближайшей к участку заявителя опоре ВЛ-0,4кВ №29/130.4 </t>
  </si>
  <si>
    <t>Бакай Людмила Дмитриевна</t>
  </si>
  <si>
    <t>Комарова 137</t>
  </si>
  <si>
    <t>Участок для индивидуальногожилищного строительства</t>
  </si>
  <si>
    <t>п/ст. «КПФ» Ф-66, РП-16 яч.12, ТП-180 яч.6, ТП-51 Ф-5.</t>
  </si>
  <si>
    <t>1. монтаж узла учета на ближайшей к участку заявителя опоре ВЛ-0,4 №51.5.</t>
  </si>
  <si>
    <t>Новинская Светлана Александровна</t>
  </si>
  <si>
    <t>Невинномысская 39 строение 1</t>
  </si>
  <si>
    <t>п/ст. «КПФ» Ф-66, РП-16 яч.12, ТП-180 Ф-11</t>
  </si>
  <si>
    <t>1. монтаж узла учета на ближайшей к участку заявителя опоре ВЛ-0,4 №180.11.</t>
  </si>
  <si>
    <t>Филатова Мария Викторовна</t>
  </si>
  <si>
    <t>СНТ Водник-2 №92</t>
  </si>
  <si>
    <t>п/ст. «НГРЭС» Ф-47Ш АБ, РП-4 яч.7, ТП-339 Ф-3</t>
  </si>
  <si>
    <t xml:space="preserve">1. монтаж узла учета на ближайшей к участку заявителя опоре ВЛ-0,4 №339.3 </t>
  </si>
  <si>
    <t>ИП Кумбиева Галина Анатольевна</t>
  </si>
  <si>
    <t>Краснопартизанская 1</t>
  </si>
  <si>
    <t>п/ст.«Тяговая» Ф-68, РП-2 яч.11, ТП-77 Ф-19</t>
  </si>
  <si>
    <t>10.1.	Выполнить реконструкцию РУ-0,4кВ ТП-77, путём установки коммутационного аппарата с номинальным током 50А и подключением со сборных шин РУ-0,4кВ. Присвоить диспетчерское наименование Ф-19.
10.2.	Выполнить строительство ВЛ-0,4кВ от ТП-77 Ф-19 до ближайшей опоры, расположенной в районе участка заявителя. 21м
10.3.	Выполнить монтаж узла учета на ближайшей к участку заявителю опоре ВЛ-0,4кВ №77.19.</t>
  </si>
  <si>
    <t>Сошников Александр Александрович</t>
  </si>
  <si>
    <t>Низяева 39Б</t>
  </si>
  <si>
    <t>п/ст. ПС-66  «АЗОТ» яч.27, РП-15 яч.12, РП-17 яч.13, РП-18 яч.1, ТП-350 Ф-5</t>
  </si>
  <si>
    <t>10.1.	Выполнить строительство ВЛ-0,4кВ №350.5 от КТП-350 РУ-0,4 кВ Ф-5 до границы участка заявителя. 261м
10.2.	Выполнить монтаж трехфазного узла учета на ближайшей к участку заявителя опоре ВЛ-0,4кВ №350.5</t>
  </si>
  <si>
    <t>Королева Наталья Николаевна</t>
  </si>
  <si>
    <t>СНТ Восход-2 №719</t>
  </si>
  <si>
    <t>10.1.	Выполнить реконструкцию КТП-337 в части замены силового трансформатора ТМГ-100/10/0,4кВ на трансформатор большей мощности. 
10.2.	Выполнить монтаж узла учета на ближайшей к участку заявителя опоре ВЛ-0,4кВ №337.1.</t>
  </si>
  <si>
    <t>п/ст. «Н. Невинномысская» Ф-107, КТП-341 Ф-1</t>
  </si>
  <si>
    <t xml:space="preserve">10.1.	Выполнить строительство ВЛ-0,4кВ от ближайшей опоры ВЛ-0,4кВ №341.1 до границы участка заявителя. 137м
10.2.	Выполнить монтаж узла учёта на ближайшей к участку заявителя опоре ВЛ-0,4кВ №341.1. </t>
  </si>
  <si>
    <t>Борзов Илья Юрьевич</t>
  </si>
  <si>
    <t>Линейная 20</t>
  </si>
  <si>
    <t>п/ст. «КПФ» Ф-9, ТП-214 яч.9, ТП-54 Ф-4.</t>
  </si>
  <si>
    <t>1. монтаж узла учёта на ближайшей к участку заявителя опоре ВЛ-0,4кВ №54.4.</t>
  </si>
  <si>
    <t>Рябчунов Александр Сергеевич</t>
  </si>
  <si>
    <t>СНТ Восход-2 №843</t>
  </si>
  <si>
    <t>10.1.	Реконструкция КТП-337 в части замены силового трансформатора ТМГ-100/10/0,4кВ на трансформатор большей мощности. 
10.2.	 строительство участка ВЛ-0,4кВ от ближайшей опоры ВЛ-0,4кВ №337.1 до границы участка заявителя. 141м
10.3.	 монтаж узла учета на ближайшей к участку заявителя опоре ВЛ-0,4кВ №337.1.</t>
  </si>
  <si>
    <t>ИП Хубиева Марина Суфьяновна</t>
  </si>
  <si>
    <t>Менделеева 13</t>
  </si>
  <si>
    <t>Объект общественного питания</t>
  </si>
  <si>
    <t>п/ст. 25 «АЗОТ» Ф-7, РП-8 яч.13, ТП-9 Ф-1, ЩСН-9/1 гр.4</t>
  </si>
  <si>
    <t>1. монтаж узла учета на ЩСН-9/1 гр.4.</t>
  </si>
  <si>
    <t>Дорошко Екатерина Сергеевна</t>
  </si>
  <si>
    <t>СНТ Восход-2 №599</t>
  </si>
  <si>
    <t>10.1.	Реконструкция КТП-337 в части замены силового трансформатора ТМГ-100/10/0,4кВ на трансформатор большей мощности. 
10.2.	Выполнить монтаж узла учета на ближайшей к участку заявителя опоре ВЛ-0,4кВ №337.1.</t>
  </si>
  <si>
    <t>ИП Шаршуков Станислав Анатольевич</t>
  </si>
  <si>
    <t>Энгельса 144</t>
  </si>
  <si>
    <t>п/ст. «Н. Невинномысская» Ф-109, РП-12 яч.13, ТП-30 Ф-11</t>
  </si>
  <si>
    <t xml:space="preserve">1. монтаж полукосвенного узла учёта в ТП-30 РУ-0,4кВ Ф-11. </t>
  </si>
  <si>
    <t>Джейранова Светлана Ивановна</t>
  </si>
  <si>
    <t>Гагарина 72А пом. 1-7</t>
  </si>
  <si>
    <t>Нежилое помещение в многоквартирном доме</t>
  </si>
  <si>
    <t>п/ст. «Тяговая» Ф-66, ТП-153 Ф-2</t>
  </si>
  <si>
    <t xml:space="preserve">1. монтаж узла учета в ВРУ-0,4кВ МКД по адресу: Гагарина, д. 72а. </t>
  </si>
  <si>
    <t>ООО "Специализированный застройщик "Южная Строительная Компания"</t>
  </si>
  <si>
    <t>Водопроводная 362А</t>
  </si>
  <si>
    <t>КЛ-0,4кВ для электроснабжения МКД</t>
  </si>
  <si>
    <t>п/ст. «Н. Невинномысская» Ф-115, РП-7 яч.13, ТП-222 Ф-2</t>
  </si>
  <si>
    <t xml:space="preserve">1. Осуществление фактического присоединения объекта – КЛ-0,4кВ для электроснабжения МКД к электрическим сетям АО «НЭСК» </t>
  </si>
  <si>
    <t>Карасов Кельдимурат Магометович</t>
  </si>
  <si>
    <t>Сергея Ивакина 48</t>
  </si>
  <si>
    <t>п/ст. «Н. Невинномысская» Ф-117, РП-13 яч.17. КТП-355 РУ-0,4кВ Ф-9</t>
  </si>
  <si>
    <t>165Б</t>
  </si>
  <si>
    <t>счет от 10.06.2025</t>
  </si>
  <si>
    <t>Выполнить приемку узла учета установленного на ближайшей опоре ВЛ-0,4кВ №355.9
 Выполнить процедуру ограничения максимальной мощности в установленном приборе учета заявителя</t>
  </si>
  <si>
    <t>Морозова Наталья Владимировна</t>
  </si>
  <si>
    <t>Михаила Парыгина 45</t>
  </si>
  <si>
    <t>п/ст. «Н. Невинномысская» Ф-117, РП-13 яч.17. КТП-355 РУ-0,4кВ Ф-5</t>
  </si>
  <si>
    <t>166Б</t>
  </si>
  <si>
    <t>Выполнить приемку узла учета установленного на ближайшей опоре ВЛ-0,4кВ №355.5
 Выполнить процедуру ограничения максимальной мощности в установленном приборе учета заявителя</t>
  </si>
  <si>
    <t>Зима Георгий Николаевич</t>
  </si>
  <si>
    <t>Сергея Ивакина 30</t>
  </si>
  <si>
    <t>167Б</t>
  </si>
  <si>
    <t>Михаила Парыгина 39</t>
  </si>
  <si>
    <t>168Б</t>
  </si>
  <si>
    <t>Цатурян Александр Самвелович</t>
  </si>
  <si>
    <t>Алексея Литвиненко 27</t>
  </si>
  <si>
    <t>п/ст. «Н. Невинномысская» Ф-117, РП-13 яч.17. КТП-355 РУ-0,4кВ Ф-3</t>
  </si>
  <si>
    <t>169Б</t>
  </si>
  <si>
    <t>Молодых Алексей Михайлович</t>
  </si>
  <si>
    <t>Луначарского 230</t>
  </si>
  <si>
    <t>п/ст. «Почтовая» Ф-280, ТП-262 Ф-4</t>
  </si>
  <si>
    <t>10.1.	 строительство участка ВЛ-0,4кВ от ближайшей опоры ВЛ-0,4кВ №262.4 в районе земельного участка по адресу: ул. Западная №1, до границы участка заявителя. 73м
10.2.	 монтаж узла учета на ближайшей к участку заявителя опоре ВЛ-0,4кВ №262.4.</t>
  </si>
  <si>
    <t>Корякина Людмила Серафимовна</t>
  </si>
  <si>
    <t>СНТ Мичуринец №150А</t>
  </si>
  <si>
    <t>п/ст. «Н. Невинномысская» Ф-107, ТП-341 Ф-1</t>
  </si>
  <si>
    <t>25-171 26.06.2025 от 11.07.2025</t>
  </si>
  <si>
    <t>1. монтаж узла учета на ближайшей к участку заявителя опоре ВЛ-0,4кВ №341.1.</t>
  </si>
  <si>
    <t>ИП Колобихина Анастасия Ивановна</t>
  </si>
  <si>
    <t>Тимирязева 6</t>
  </si>
  <si>
    <t>п/ст. «Кубань» Ф-173, КТП-9/173 яч.3</t>
  </si>
  <si>
    <t xml:space="preserve">10.1.	 строительство ТП-10/0,4кВ. Присвоить диспетчерское наименование ТП-304.
10.2.	 строительство КЛ-10кВ от существующего ЛР-9/173-3 до ТП-304 яч.1. 278м
10.3.	 монтаж ЩВУ-0,4кВ на опоре, установленной в близи участка заявителя. 
10.4.	 строительство КЛ-0,4кВ №304.1 от ТП-304 РУ-0,4кВ Ф-1 до ЩВУ-0,4кВ. 39
10.5.	 монтаж полукосвенного узла учёта в ЩВУ-0,4кВ. </t>
  </si>
  <si>
    <t>Балисултанов Олег Магирович</t>
  </si>
  <si>
    <t>Александра Гриднева 31</t>
  </si>
  <si>
    <t>173Б</t>
  </si>
  <si>
    <t>Кобцев Валерий Романович</t>
  </si>
  <si>
    <t>СНТ Текстильщик №312</t>
  </si>
  <si>
    <t>п/ст. «Н. Невинномысская» Ф-114, КТП-322 Ф-2</t>
  </si>
  <si>
    <t>10.1.	 строительство участка ВЛ-0,4кВ №322.2 от ближайшей опоры ВЛ-0,4кВ №322.2 до границы участка заявителя. 209м
10.2.	 монтаж узла учета на вновь смонтированной опоре ВЛ-0,4кВ №322.2.</t>
  </si>
  <si>
    <t>Исаев Ренат Махирович</t>
  </si>
  <si>
    <t>Вячеслава Яковлева 29</t>
  </si>
  <si>
    <t>175Б</t>
  </si>
  <si>
    <t>Вячеслава Яковлева 27</t>
  </si>
  <si>
    <t>176Б</t>
  </si>
  <si>
    <t>Алексея Литвиненко 33</t>
  </si>
  <si>
    <t>177Б</t>
  </si>
  <si>
    <t>178Б</t>
  </si>
  <si>
    <t>Байрамов Руслан Дамирханович</t>
  </si>
  <si>
    <t>А.Сластина 32</t>
  </si>
  <si>
    <t>п/ст. «Н. Невинномысская» Ф-117, РП-13 яч.17. КТП-355 РУ-0,4кВ Ф-6</t>
  </si>
  <si>
    <t>179Б</t>
  </si>
  <si>
    <t>Выполнить приемку узла учета установленного на ближайшей опоре ВЛ-0,4кВ №355.6
 Выполнить процедуру ограничения максимальной мощности в установленном приборе учета заявителя</t>
  </si>
  <si>
    <t>Гонтарь Юлия Николаевна</t>
  </si>
  <si>
    <t>Казанская 2</t>
  </si>
  <si>
    <t>п/ст. «Кочубеевская» Ф-109, ТП-245 Ф-2</t>
  </si>
  <si>
    <t>10.1.	Выполнить строительство участка ВЛ-0,4кВ от ближайшей опоры ВЛ-0,4кВ №245.2 до границы участка заявителя. 70м
10.2.	Выполнить монтаж узла учета на ближайшей к участку заявителя опоре ВЛ-0,4кВ №245.2.</t>
  </si>
  <si>
    <t>Разумная Елена Александровна</t>
  </si>
  <si>
    <t>Монтажная 18А</t>
  </si>
  <si>
    <t>п/ст. 66 «Азот» яч.27, РП-15 яч.12, РП-17 яч.13, ВЛ-6кВ №35«Линар»</t>
  </si>
  <si>
    <t xml:space="preserve">10.1.	Выполнить строительство участка ВЛ-6кВ от опоры №32 ВЛ-6кВ №35 «Линар» до проектируемой КЛ-6кВ. 95м
10.2.	Выполнить строительство КЛ-6кВ от концевой опоры ВЛ-6кВ до проектируемой опоры, установленной на границе участка заявителя. 168м
10.3.	Выполнить монтаж реклоузера на проектируемой опоре на границе участка заявителя. 
10.4.	Выполнить монтаж линейного разъединителя на проектируемой опоре на границе участка заявителя. 
10.5.	Выполнить монтаж узла учета косвенного включения в реклоузере. </t>
  </si>
  <si>
    <t>Котляров Иван Павлович</t>
  </si>
  <si>
    <t>СНТ Южный №18-11</t>
  </si>
  <si>
    <t>п/ст. «Н. Невинномысская» Ф-107, ВЛ-10кВ №6 «Красная деревня»</t>
  </si>
  <si>
    <t>10.1.	Выполнить строительство ТП-10/0,4кВ.  Присвоить диспетчерское наименование ТП-241.
10.2.	Выполнить строительство ЛР на проектируемой опоре ВЛ-10 кВ. 
10.3.	Выполнить строительство ЛР на отдельно стоящей опоре в районе вновь строящейся ТП-241. 
10.4.	Выполнить строительство участка ВЛ-10 кВ от оп. №95 ВЛ-10кВ №6 «Красная деревня», до проектируемого ЛР, установленного в районе ТП-241. 1781м
10.5.	Выполнить строительство ВЛ-0,4кВ от РУ-0,4 кВ ТП-241 Ф-1 до границы участка заявителя. 491м
10.6.	Выполнить монтаж узла учёта на ближайшей к участку заявителя опоре ВЛ-0,4кВ №241.1.</t>
  </si>
  <si>
    <t>ООО "Дом Строй"</t>
  </si>
  <si>
    <t>Шоссейная 103</t>
  </si>
  <si>
    <t>п/ст. «КПФ» Ф-65, ТП-145 яч.6</t>
  </si>
  <si>
    <t xml:space="preserve">10.1.	Выполнить строительство участка КЛ-6кВ от ТП-145 РУ-6кВ яч.6 до проектируемой опоры на границе участка заявителя.   565м
10.2.	Выполнить монтаж реклоузера на проектируемой опоре на границе участка заявителя. 
10.3.	Выполнить монтаж линейного разъединителя на проектируемой опоре на границе участка заявителя. 
10.4.	Установить узел учета косвенного включения в реклоузере. </t>
  </si>
  <si>
    <t>Питько Нина Алексеевна</t>
  </si>
  <si>
    <t>Гагарина 34А, пом. 9</t>
  </si>
  <si>
    <t>нежилое помещение</t>
  </si>
  <si>
    <t>п/ст. «Тяговая» Ф-65, ТП-44 Ф-11, ШСН-44-11/1 гр.4</t>
  </si>
  <si>
    <t>1. монтаж узла учета на ближайшей к участку заявителя опоре ВЛ-0,4кВ. Осуществить подключение от ШСН 44-11/1 гр.4</t>
  </si>
  <si>
    <t>Гузев Александр Владимирович</t>
  </si>
  <si>
    <t>10.1.	Выполнить монтаж линейного разъединителя на проектируемой опоре на границе участка заявителя. 
10.2.	Выполнить строительство участка КЛ-6кВ от ТП-145 РУ-6кВ яч.6 до проектируемой опоры на границе участка заявителя. 580м
10.3.	Выполнить монтаж МКТП-6/0,4кВ на проектируемой опоре на границе участка заявителя.  Присвоить диспетчерское наименование МКТП-315
10.4.	Выполнить монтаж ЩВУ-0,4кВ на проектируемой опоре ВЛ-0,4кВ №315.1. 
10.5.	Выполнить строительство ВЛ-0,4кВ от РУ-0,4кВ МКТП-315 Ф-1 до проектируемой опоры ВЛ-0,4кВ №315.1.  15м
10.6.	Установить узел учета в ЩВУ-0,4кВ с вводным коммутационным аппаратом ВА-32А до прибора учёта. Осуществить подключение от РУ-0,4кВ Ф-1 МКТП-315.</t>
  </si>
  <si>
    <t>Кулов Али Алибекович</t>
  </si>
  <si>
    <t>А.Литвиненко 30</t>
  </si>
  <si>
    <t>186Б</t>
  </si>
  <si>
    <t>Мельников Виктор Игоревич</t>
  </si>
  <si>
    <t>СНТ Водник-2 №93</t>
  </si>
  <si>
    <t>п/ст. «НГРЭС» Ф-47Ш АБ, РП-4 яч.7, КТП-339 Ф-3</t>
  </si>
  <si>
    <t>1. монтаж узла учета на ближайшей к участку заявителя опоре ВЛ-0,4кВ №339.3.</t>
  </si>
  <si>
    <t>ООО СЗ "ЮЖНЫЙ СЛОН-3"</t>
  </si>
  <si>
    <t>г. Ставрополь, земельный участок к/ н
26:12:000000:14065</t>
  </si>
  <si>
    <t>КЛ-0,4 кВ для электроснабжения
блокированной жилой застройки. Жилой блок 1, Жилой блок 2</t>
  </si>
  <si>
    <t>ПС 110 кВ «Центральная» ВЛ-10 кВ Ф-109, ТП-62/109</t>
  </si>
  <si>
    <t>1. монтаж узлов учета в ЩР БК2 и ЩР БК3, расположенных на границе участка заявителя.</t>
  </si>
  <si>
    <t>г. Ставрополь, земельный участок к/ н
26:12:000000:14066</t>
  </si>
  <si>
    <t>1. монтаж узлов учета в ЩР БК4 и ЩР БК5, расположенных на границе участка заявителя.</t>
  </si>
  <si>
    <t>г. Ставрополь, земельный участок к/ н
26:12:000000:14067</t>
  </si>
  <si>
    <t>1. монтаж узлов учета в ЩР БК6 и ЩР БК7, расположенных на границе участка заявителя.</t>
  </si>
  <si>
    <t>г. Ставрополь, земельный участок к/ н
26:12:000000:14068</t>
  </si>
  <si>
    <t>1. монтаж узлов учета в ЩР БК8 и ЩР БК9, расположенных на границе участка заявителя.</t>
  </si>
  <si>
    <t>Котельников Александр Сергеевич</t>
  </si>
  <si>
    <t>Апанасенко 15Г/1</t>
  </si>
  <si>
    <t>26:16:071301:537</t>
  </si>
  <si>
    <t>10.1.	Выполнить строительство ВЛ-0,4кВ №225.1 от ТП-225 РУ-0,4кВ Ф-1 до проектируемой КЛ-0,4кВ №225.1.  209м
10.2.	Выполнить строительство КЛ-0,4кВ №225.1 от проектируемой ВЛ-0,4кВ №225.1 до существующей опоры ВЛ-0,4кВ. 75м
10.3.	Выполнить строительство ВЛ-0,4кВ №225.1 от проектируемой КЛ-0,4кВ №225.1 до границы земельного участка заявителя. 
10.4.	Выполнить монтаж узла учета на ближайшей к участку заявителя опоре ВЛ-0,4кВ №225.1.</t>
  </si>
  <si>
    <t>Артамонов Валерий Владимирович</t>
  </si>
  <si>
    <t>СНТ Механизатор №44</t>
  </si>
  <si>
    <t>п/ст. «Кубань» Ф-173, КТП-9/173 Ф-8</t>
  </si>
  <si>
    <t xml:space="preserve">1. монтаж узла учета на ближайшей к участку заявителя опоре ВЛ-0,4кВ №9/173.8. </t>
  </si>
  <si>
    <t>Прокуратура СК</t>
  </si>
  <si>
    <t>Б Мира 1Г</t>
  </si>
  <si>
    <t>Административное здание</t>
  </si>
  <si>
    <t>I</t>
  </si>
  <si>
    <t>п/ст «Тяговая» Ф-68, Ф-61, РП-2 яч5, РП-2 яч8.
п/ст 25 Азот Ф-7, РП-8 яч.11.</t>
  </si>
  <si>
    <t>194Б</t>
  </si>
  <si>
    <t>10.1.	Реконструкция БКТП-298 с заменой панелей ЩО-70 и установкой дополнительных рубильников. Выполняется по инвестиционной программе 2025г. Присвоить диспетчерское наименование Ф-11.
10.2.	Реконструкция КТП-347 в части установки коммутационного аппарата. Присвоить диспетчерское наименование Ф-5.
10.3.	Выполнить строительство КЛ-0,4 кВ от БКТП-298 РУ-0,4 кВ Ф-11 до ВРУ-0,4 кВ заявителя. Тип, сечение, трассу и способ прокладки КЛ-0,4кВ определить проектом.
10.4.	Выполнить строительство КЛ-0,4 кВ от КТП-347 РУ-0,4 кВ Ф-5 до ВРУ-0,4 кВ заявителя. Тип, сечение, трассу и способ прокладки КЛ-0,4кВ определить проектом.
10.5.	Выполнить монтаж полукосвенных узлов учета в БКТП-298 РУ-0,4 кВ Ф-11 и КТП-347 РУ-0,4 кВ Ф-5.</t>
  </si>
  <si>
    <t>Ставрополь, СНТ Вольница №416</t>
  </si>
  <si>
    <t>Сенгилеевская ГЭС, ТП-29/130 Ф-4</t>
  </si>
  <si>
    <t>Манагарова С.В.</t>
  </si>
  <si>
    <t>Ивакина 36</t>
  </si>
  <si>
    <t>196Б</t>
  </si>
  <si>
    <t>Мехтиев Риган Гасратович</t>
  </si>
  <si>
    <t>Донская 39</t>
  </si>
  <si>
    <t>п/ст. «Н. Невинномысская» Ф-115, РП-7 яч.13, ТП-161 Ф-1</t>
  </si>
  <si>
    <t>1. монтаж узла учета на ближайшей к участку заявителя опоре ВЛ-0,4кВ №161.1.</t>
  </si>
  <si>
    <t>Музалёва Виктория Андреевна</t>
  </si>
  <si>
    <t>Междуреченская 119</t>
  </si>
  <si>
    <t>п/ст. «Н. Невинномысская» Ф-107, ТП-85 Ф-3</t>
  </si>
  <si>
    <t>1. монтаж узла учета на ближайшей к участку заявителя опоре ВЛ-0,4кВ №85.3.</t>
  </si>
  <si>
    <t>ИП Чернецкая Наталья Викторовна</t>
  </si>
  <si>
    <t>Гагарина 34А №1, 3, 10, 11, 13, 14</t>
  </si>
  <si>
    <t>Атаян Анюта Манвеловна</t>
  </si>
  <si>
    <t>Луначарского 186А</t>
  </si>
  <si>
    <t>п/ст. «КПФ» Ф-66, РП-16 яч.12, ТП-180 яч.2, ТП-69 Ф-4.</t>
  </si>
  <si>
    <t>1. Монтаж узла учета на ближайшей к участку заявителя опоре ВЛ-0,4кВ №69.4</t>
  </si>
  <si>
    <t>Конорезов Петр Дмитриевич</t>
  </si>
  <si>
    <t>Степная 41</t>
  </si>
  <si>
    <t>Нежилое помещение</t>
  </si>
  <si>
    <t>п/ст. «Тяговая» Ф-62, РП-3 яч.12, ТП-13 Ф-3</t>
  </si>
  <si>
    <t>1. Строительство участка КЛ-0,4кВ от ШСН-13-3 гр.4 до ЩВУ-0,4кВ, установленного на границе участка заявителя. 
2. Монтаж ЩВУ-0,4кВ на границе участка заявителя
3. Монтаж узла учета в ЩВУ-0,4кВ заявителя с вводным коммутационным аппаратом ВА-40А
4. Монтаж коммутационного аппарата, с номинальным током - 32А, (установленный в электрической цепи после электросчетчика)</t>
  </si>
  <si>
    <t>Восканян Аркадий Арташович</t>
  </si>
  <si>
    <t>Подгорного №7/1</t>
  </si>
  <si>
    <t>п/ст. «НГРЭС» Ф-47Ш АБ, РП-4 яч.7, ТП-34 РУ-0,4кВ Ф-7.</t>
  </si>
  <si>
    <t>1. Строительство участка ВЛ-0,4кВ от ближайшей опоры ВЛ-0,4кВ №34.7 до границы участка заявителя
2. Монтаж узла учета на ближайшей к участку заявителя опоре ВЛ-0,4кВ №34.7
3. Монтаж коммутационного аппарата, с номинальным током - 25А</t>
  </si>
  <si>
    <t>Подгорного №7/2</t>
  </si>
  <si>
    <t>1. Строительство участка ВЛ-0,4кВ от ближайшей опоры ВЛ-0,4кВ №34.7 до границы участка заявителя.
2. Монтаж узла учета на ближайшей к участку заявителя опоре ВЛ-0,4кВ №34.7
3. Монтаж коммутационного аппарата, с номинальным током - 25А</t>
  </si>
  <si>
    <t>ИП Караогланова Камелла Сергеевна</t>
  </si>
  <si>
    <t>Тельмана 41</t>
  </si>
  <si>
    <t>п/ст. «Н. Невинномысская» Ф-105, РП-5 яч.4, ВЛ-10кВ №13 «Тельмана», ТП-412 Ф-2</t>
  </si>
  <si>
    <t>1. Строительство ТП-10/0,4кВ. Проектом определить тип, комплектность и место установки. Присвоить диспетчерское наименование ТП-412. (Выполняется по ТУ №91 от 14.04.2025).
2. Монтаж линейного разъединителя на отдельно стоящей опоре. Тип, комплектность и место установки ЛР определить проектом. (Выполняется по ТУ №91 от 14.04.2025)
3. Строительство ВЛ-10кВ от оп.№38 ВЛ-10кВ №13 «Тельмана» до КТП-412. Тип, сечение и трассу ВЛ-10кВ определить проектом
4. Строительство ВЛ-0,4кВ от КТП-412 РУ-0,4кВ Ф-2 до границы участка заявителя
5. Монтаж узла учета на ближайшей к участку заявителя опоре ВЛ-0,4кВ №412.2.
6. Монтаж коммутационного аппарата, с номинальным током - 25А</t>
  </si>
  <si>
    <t>Чимшит Роман Александрович</t>
  </si>
  <si>
    <t>Скачковая 71</t>
  </si>
  <si>
    <t>п/ст. «Н. Невинномысская» Ф-115, РП-13 яч.13, РП-7 яч.20, ТП-22 Ф-2</t>
  </si>
  <si>
    <t>1. Монтаж узла учета на ближайшей к участку заявителя опоре ВЛ-0,4кВ №22.2
2. Монтаж коммутационного аппарата, с номинальным током - 25А</t>
  </si>
  <si>
    <t>Филиппова Инна Павловна</t>
  </si>
  <si>
    <t>Севастопольская 20</t>
  </si>
  <si>
    <t>п/ст. «Н. Невинномысская» Ф-109, РП-12 яч.11, ТП-38 Ф-8.</t>
  </si>
  <si>
    <t>1. Монтаж узла учета на ближайшей к участку заявителя опоре ВЛ-0,4кВ №38.8.
2. Монтаж коммутационного аппарата, с номинальным током - 10А</t>
  </si>
  <si>
    <t>Кондаков Олег Иванович</t>
  </si>
  <si>
    <t>3 Интернационала 128Г/1</t>
  </si>
  <si>
    <t>п/ст «Ж/Д» Ф-9, ТП-261 Ф-5</t>
  </si>
  <si>
    <t>1. монтаж узла учета на ближайшей к участку заявителя опоре ВЛ-0,4кВ №261.5
2. Монтаж коммутационного аппарата, с номинальным током – 25А</t>
  </si>
  <si>
    <t>Еремин Сергей Анатольевич</t>
  </si>
  <si>
    <t>СНТ Заря №73</t>
  </si>
  <si>
    <t>ВЛ-0,22 кВ для электроснабжения
индивидуального жилого дома</t>
  </si>
  <si>
    <t>п/ст. «Н. Невинномысская» Ф-103, ТП-225 Ф-12</t>
  </si>
  <si>
    <t>1. Монтаж узла учета на ближайшей опоре ВЛ-0,4кВ №225.12, расположенной в районе земельного участка по адресу: ул. Берёзовая 2.
2. Монтаж коммутационного аппарата, с номинальным током - 32А</t>
  </si>
  <si>
    <t>Тайгибова Елена Андреевна</t>
  </si>
  <si>
    <t>имени Сергея Ивакина 42</t>
  </si>
  <si>
    <t>209Б</t>
  </si>
  <si>
    <t xml:space="preserve">1. Приемка узла учета установленного на ближайшей опоре ВЛ-0,4кВ №355.9.
2. Выполнить процедуру ограничения максимальной мощности в установленном приборе учета заявителя </t>
  </si>
  <si>
    <t>Белоусов Дмитрий Юрьевич</t>
  </si>
  <si>
    <t>СНТ Зеленый мыс №293</t>
  </si>
  <si>
    <t>ВЛ-0,4 кВ для электроснабжения
индивидуального жилого дома</t>
  </si>
  <si>
    <t xml:space="preserve"> п/ст. «НГРЭС» Ф-47Ш АБ, МКТП-323 Ф-2.</t>
  </si>
  <si>
    <t>1. Монтаж ЩВУ-0,4 кВ на опоре МКТП-323
2. Установка узла учёта в ЩВУ-0,4кВ
3. Монтаж коммутационного аппарата, с номинальным током – 32А</t>
  </si>
  <si>
    <t>Лавриненко Андрей Викторович</t>
  </si>
  <si>
    <t>Александра Сластина 18</t>
  </si>
  <si>
    <t>п/ст. «Н. Невинномысская» Ф-117, РП-13 яч.17. КТП-355 РУ-0,4кВ Ф-8</t>
  </si>
  <si>
    <t>211Б</t>
  </si>
  <si>
    <t xml:space="preserve">1. Приемка узла учета установленного на ближайшей опоре ВЛ-0,4кВ №355.8.
2. Выполнить процедуру ограничения максимальной мощности в установленном приборе учета заявителя </t>
  </si>
  <si>
    <t>ООО "Базальт"</t>
  </si>
  <si>
    <t>Дунаевского, д. 20</t>
  </si>
  <si>
    <t>Многоэтажная жилая застройка</t>
  </si>
  <si>
    <t>п/ст. «Тяговая» Ф-68, РП-2 яч.13, ТП-94 Ф-15.</t>
  </si>
  <si>
    <t>1. Монтаж узла учёта в ТП-94 РУ-0,4кВ Ф-15.
2. Монтаж коммутационного аппарата, с номинальным током - 80А</t>
  </si>
  <si>
    <t>Тельмана 39</t>
  </si>
  <si>
    <t>п/ст. «Н. Невинномысская» Ф-116, РП 5 яч.13, КТП-237 Ф-5</t>
  </si>
  <si>
    <t>Галушко Алексей Николаевич</t>
  </si>
  <si>
    <t>Производственное здание</t>
  </si>
  <si>
    <t>п/ст. «КПФ» Ф-65, ТП-145 яч.6.</t>
  </si>
  <si>
    <t xml:space="preserve">10.1.	Выполнить монтаж линейного разъединителя на проектируемой опоре на границе участка заявителя. 
10.2.	Выполнить строительство КЛ-6кВ от ТП-145 РУ-6кВ яч.6 до проектируемой опоры на границе участка заявителя. 580м
10.3.	Выполнить монтаж МКТП-6/0,4кВ на проектируемой опоре на границе участка заявителя. Присвоить диспетчерское наименование МКТП-315.
10.4.	Выполнить строительство ВЛ-0,4 кВ №315.1 от проектируемой МКТП-6/0,4 кВ РУ-0,4 кВ Ф-1 до проектируемой опоры на границе участка заявителя. 15м
10.5.	Выполнить монтаж узла учета на проектируемой опоре ВЛ-0,4 кВ №315.1. </t>
  </si>
  <si>
    <t>ИП Караогланова Камелла Сергеевн а</t>
  </si>
  <si>
    <t>Тельмана 41А</t>
  </si>
  <si>
    <t>п/ст. «Н. Невинномысская» Ф-105, РП-5 яч.4, ВЛ-10кВ №13 «Тельмана», ТП-412 Ф-2.</t>
  </si>
  <si>
    <t>1. монтаж узла учета на ближайшей к участку заявителя опоре ВЛ-0,4кВ №95.17
2. монтаж коммутационного аппарата, с номинальным током - 32А</t>
  </si>
  <si>
    <t>Тельмана 41Б</t>
  </si>
  <si>
    <t>Мильцарская Фатима Сейдмамедовна</t>
  </si>
  <si>
    <t>Казанская, 16</t>
  </si>
  <si>
    <t>п/ст. «Кочубеевская» Ф-109, ТП-245 Ф-2.</t>
  </si>
  <si>
    <t>1. Строительство участка ВЛ-0,4кВ от ближайшей опоры ВЛ-0,4кВ №245.2 до границы участка заявителя.
2. монтаж узла учета на ближайшей к участку заявителя опоре ВЛ-0,4кВ №245.2.
3. Выполнить монтаж коммутационного аппарата, с номинальным током - 25А, (установленный в электрической цепи после электросчетчика)</t>
  </si>
  <si>
    <t>Хугаев Ислам Бугадиевич</t>
  </si>
  <si>
    <t>СНТ Зори Кубани, ул 32-я , д . 1184А</t>
  </si>
  <si>
    <t>п/ст. «Почтовая» Ф-280, ТП-185 Ф-2.</t>
  </si>
  <si>
    <t>,</t>
  </si>
  <si>
    <t>АО Кубанский филиал АО "Гидроремонт-ВКК" в г.Невинномысск</t>
  </si>
  <si>
    <t>Кочубеевский р-н, с.Кочубеевское, автодорога Кавказ 246 1200 (справа)</t>
  </si>
  <si>
    <t>Ремонтно-механические мастерские</t>
  </si>
  <si>
    <t>п/ст. «Тяговая» Ф-68, РП-2 яч.11, ТП-140</t>
  </si>
  <si>
    <t>1. Монтаж полукосвенного узла учёта в ТП-140 РУ-0,4кВ Ф-5. Тип и номинал измерительных трансформаторов тока выбрать в соответствии величине заявленной мощности.</t>
  </si>
  <si>
    <t>ООО Центр имплантологии и эстетической Стоматологии доктора Дышекова</t>
  </si>
  <si>
    <t>Б Мира</t>
  </si>
  <si>
    <t>п/ст. «Тяговая» Ф-68, РП-2 яч.13, ТП-331.</t>
  </si>
  <si>
    <t xml:space="preserve">1. Монтаж полукосвенного узла учёта в ТП-331 РУ-0,4кВ Ф-3. Тип и номинал измерительных трансформаторов тока выбрать в соответствии величине заявленной мощности.
</t>
  </si>
  <si>
    <t>ООО Экспресс</t>
  </si>
  <si>
    <t>Менделеева, земельный участок 1/1</t>
  </si>
  <si>
    <t>п/ст. «Тяговая» Ф-65, ТП-42 Ф-3</t>
  </si>
  <si>
    <t>10.1.	Выполнить строительство КЛ-0,4кВ от ШСН-42.3 гр.2 до ЩВУ-0,4кВ. 53м
10.2.	Выполнить установку ЩВУ-0,4кВ на границе участка заявителя.  
10.3.	Выполнить монтаж узла учёта и коммутационного аппарата до прибора учёта с номинальным током – 100А.</t>
  </si>
  <si>
    <t>ООО Энергокласс</t>
  </si>
  <si>
    <t>Кочубеевский район, земельный участок с к/н 26:15:271204:275</t>
  </si>
  <si>
    <t xml:space="preserve">1. монтаж полукосвенного узла учёта в ТП-140 РУ-0,4кВ Ф-6. </t>
  </si>
  <si>
    <t>Грушевских Наталья Владимировна</t>
  </si>
  <si>
    <t>СНТ Восход-2 №547</t>
  </si>
  <si>
    <t>10.1.	Выполнить реконструкцию КТП-337 в части замены силового трансформатора ТМГ-100/10/0,4кВ на трансформатор большей мощности.
10.2.	Выполнить монтаж узла учета на ближайшей к участку заявителя опоре ВЛ-0,4кВ №337.1.</t>
  </si>
  <si>
    <t>Калинина 149В</t>
  </si>
  <si>
    <t>п/ст. «Н. Невинномысская» Ф-117, РП-13 яч.13, РП-7 яч.20, ТП-125 Ф-10</t>
  </si>
  <si>
    <t xml:space="preserve">10.1.	Выполнить строительство участка ВЛ-0,4кВ от ТП-125 Ф-10 до границы участка заявителя. 140м
10.2.	Выполнить монтаж ЩВУ-0,4кВ на ближайшей к участку заявителя опоре ВЛ-0,4кВ №125.10. 
10.3.	Выполнить монтаж полукосвенного узла учёта и коммутационного аппарата во вновь установленном ЩВУ-0,4кВ. </t>
  </si>
  <si>
    <t>Степная 16/1</t>
  </si>
  <si>
    <t>п/ст. «Н. Невинномысская» Ф-109, РП-12 яч.11, ТП-158 Ф-1</t>
  </si>
  <si>
    <t>1. монтаж узла учета на ближайшей к участку заявителя опоре ВЛ-0,4кВ №158.1.</t>
  </si>
  <si>
    <t>Зотова Евгения Александровна</t>
  </si>
  <si>
    <t>Южный, 8-я улица, 36.</t>
  </si>
  <si>
    <t>26:15:290401:300</t>
  </si>
  <si>
    <t>ИП Ераносьян Александр Жирайрович</t>
  </si>
  <si>
    <t>Калинина, д. 48</t>
  </si>
  <si>
    <t>26:16:060122:6</t>
  </si>
  <si>
    <t>ИП Игнатенко Дмитрий Юрьевич</t>
  </si>
  <si>
    <t>Водопроводная, д. 349Г</t>
  </si>
  <si>
    <t>26:16:041407:246</t>
  </si>
  <si>
    <t>Костин Илья Андреевич</t>
  </si>
  <si>
    <t>Ставрополь, 26:12:011903:1367</t>
  </si>
  <si>
    <t>ПС 110 кВ "Центральная", ВЛ-10кВ, Ф-109, ТП-62/109</t>
  </si>
  <si>
    <t>1. монтаж узла учёта на ближайшей опоре №13 ВЛ-0,4 кВ.</t>
  </si>
  <si>
    <t>Ененко Ольга Степановна</t>
  </si>
  <si>
    <t>Покровская 52</t>
  </si>
  <si>
    <t>26:15:153201:798</t>
  </si>
  <si>
    <t>Овчинников Сергей Николаевич</t>
  </si>
  <si>
    <t>Апанасенко 19А гараж №4</t>
  </si>
  <si>
    <t>26:16:060275:675</t>
  </si>
  <si>
    <t>Берлизова Марина Васильевна</t>
  </si>
  <si>
    <t>Руставели 31</t>
  </si>
  <si>
    <t>26:16:070136:103</t>
  </si>
  <si>
    <t>Гушпит Марианна Мироновна</t>
  </si>
  <si>
    <t>Рождественская 143</t>
  </si>
  <si>
    <t>26:15:153201:909</t>
  </si>
  <si>
    <t>СНТ Квант 446</t>
  </si>
  <si>
    <t>26:16:060710:14</t>
  </si>
  <si>
    <t>Калинина 172 А.</t>
  </si>
  <si>
    <t>26:16:070809:284</t>
  </si>
  <si>
    <t>Пальчикова Людмила Степановна</t>
  </si>
  <si>
    <t>Круговая 51Б</t>
  </si>
  <si>
    <t>26:16:060611:29</t>
  </si>
  <si>
    <t>Гагарина Земельный участок 160А</t>
  </si>
  <si>
    <t>Базовая станция/оборудование сотовой связи</t>
  </si>
  <si>
    <t>26:16:060247:7</t>
  </si>
  <si>
    <t>Иващенко Жанна Викторовна</t>
  </si>
  <si>
    <t>Объект сельскохозяйственного  производства</t>
  </si>
  <si>
    <t>26:16:050102:22</t>
  </si>
  <si>
    <t>Хубиева Марина Суфьяновна</t>
  </si>
  <si>
    <t xml:space="preserve">Менделеева 13 </t>
  </si>
  <si>
    <t>1. монтаж узла учета на ЩСН-9/1 гр.4.
2. монтаж коммутационного аппарата, с номинальным током – 50А</t>
  </si>
  <si>
    <t>Разумный Сергей Николаевич</t>
  </si>
  <si>
    <t>Степная 45В</t>
  </si>
  <si>
    <t>26:16:070124:52</t>
  </si>
  <si>
    <t>Апанасенко 19А гараж №5</t>
  </si>
  <si>
    <t>26:16:060275:671</t>
  </si>
  <si>
    <t>Карапетян Елена Юрьевна</t>
  </si>
  <si>
    <t>Невинномысская 150</t>
  </si>
  <si>
    <t>26:16:030326:27</t>
  </si>
  <si>
    <t>Ляшенко Виталий Александрович</t>
  </si>
  <si>
    <t>Русская 102</t>
  </si>
  <si>
    <t>26:15:153201:1100</t>
  </si>
  <si>
    <t>Мероприятия сетевой организации                                                             (обязательно указывать длину КЛ, ВЛ)</t>
  </si>
  <si>
    <t>1. Строительство участка ВЛ-0,4кв №22.8 Длина трассы = 28м
2. Ммонтаж трехфазного узла учета на подставной опоре ВЛ-0,4кВ №22.8.</t>
  </si>
  <si>
    <t>1. Строительство участка ВЛ-0,4кВ №270.3 путем отпайки от существующей опоры №6 до участка заявителя. Длина трассы = 220м (общая на 9 уч-ков)
2. Монтаж однофазного узла учета на вновь монтируемой опоре ВЛ-0,4кВ №270.3</t>
  </si>
  <si>
    <t>1.  Строительство КТП-414 6/0,4кВ.
2. Строительство участка ВЛ-6кВ, путём отпайки от ВЛ-6кВ №2 «Трасса» до вновь строящейся ТП-414. Длина трассы = 200м
3. Монтаж ЛР на месте отпайки. 
4. Строительство ВЛ-0,4кВ №414.1 от ТП-414 РУ-0,4кВ Ф-1 до границы участка заявителя.  Длина трассы = 180м
5. Монтаж полукосвенного узла учета в ТП-414 РУ-0,4кВ Ф-1.</t>
  </si>
  <si>
    <t>1. Строительство участка ВЛ-0,4кВ от ближайшей опоры ВЛ-0,4кВ №337.3 до границы участка заявителя. Длина трассы = 410м 
2. Монтаж трехфазного узла учета на ближайшей вновь смонтированной опоре ВЛ-0,4кВ №337.3.</t>
  </si>
  <si>
    <t>1. Строительство участка ВЛ-0,4кВ №85.3 от опоры, расположенной в районе земельного участка по адресу: ул. Междуреченская 130 до базовой станции сотовой связи заявителя. Длина трассы = 25м
2. Монтаж узла учета на базовой станции сотовой связи заявителя.</t>
  </si>
  <si>
    <t>1.	 строительство двухтрансформаторной ТП-160кВА 10/0,4кВ в габарите 250кВА. Присвоить диспетчерское наименование ТП-360.
2.	 строительство  КЛ-10кВ в разрез КЛ-10кВ ТП-248 яч.2 и ТП-249 яч.2 до ТП-360 яч.3. Длина трассы = 42м
3.	 строительство КЛ-10кВ в разрез КЛ-10кВ ТП-248 яч.2 и ТП-249 яч.2 до ТП-360  яч.4. Длина трассы = 45м
4.	 строительство  КЛ-0,4кВ от РУ-0,4 кВ ТП-360 Ф-1 до ВРУ-0,4кВ заявителя. Длина трассы = 269м
5.	 строительство КЛ-0,4кВ от РУ-0,4 кВ ТП-360 Ф-2 до ВРУ-0,4кВ заявителя. Длина трассы = 271м</t>
  </si>
  <si>
    <t>1. Реконструкция МКТП-323 путём замены силового трансформатора (Т-1) на трансформатор большего номинала.
2. Реконструкция ВЛ-0,4кВ №323.1 со строительством участка по существующим опорам ВЛ-6кВ №2 «Трасса» до границы участка заявителя. Длина трассы = 50м. 
3. Монтаж трехфазного узла учета на ближайшей опоре ВЛ-6кВ №2 «Трасса» на которой расположена вновь смонтированная в совместном подвесе ВЛ-0,4кВ №323.1.</t>
  </si>
  <si>
    <t>1. Строительство участка ВЛ-0,4кВ от вновь строящейся (по инвест. программе) ВЛ-0,4кВ №365.1 до границы участка заявителя.  Длина трассы = 24м 
2. Монтаж трехфазного узла учета на ближайшей опоре ВЛ-0,4кВ №365.1</t>
  </si>
  <si>
    <t>1. Строительство КТП-242 6/0,4кВ. 
2. Монтаж ШСН-0,4кВ в близи границы участка заявителя. 
3. Сроительство КЛ-6кВ от ТП-242 яч.1 до соединительной муфты (М-1) и яч.3 до соединительной муфты (М-2)  КЛ-6кВ от РП-17 РУ-6кВ яч.9 до выхода на опору №1 ВЛ-6кВ №46 «Екатериновское шоссе 2». Длина трассы = м
4. Строительство КЛ-0,4кВ от ТП-242 РУ-0,4кВ Ф-1 до вновь строящегося ШСН-0,4кВ расположенного в близи границы участка заявителя. Длина трассы = м
5. 	Монтаж полукосвенного узла учёта в ШСН-0,4кВ гр.1.</t>
  </si>
  <si>
    <t>1.  Строительство ВЛ-0,22кВ от ТП-95 Ф-18 Фаза А до границы участка заявителя. Длина трассы = м
2.  Монтаж узла учета на ближайшей вновь смонтированной опоре ВЛ-0,22кВ №95.18А</t>
  </si>
  <si>
    <t>1. Реконструкция ТП-69 РУ-0,4кВ путём установки коммутационного аппарата и подключение его со сборных шин РУ-0,4кВ. Присвоить диспетчерское наименование Ф-6.
2. Монтаж ШСН-0,4кВ у границы участка заявителя.
3. Строительство ВЛ-0,4кВ №69.6 от ТП-69 РУ-0,4кВ Ф-6 до вновь строящегося ШСН-0,4кВ. Длина трассы =273 м
4. Монтаж полукосвенного узла учета в ШСН-0,4кВ гр.1. Тип и номинал измерительных трансформаторов тока выбрать в соответствии величине заявленной мощности</t>
  </si>
  <si>
    <t>1. Монтаж линейный разъединитель и МКТП-244 6/0,4кВ.
2. Строительство ВЛ-6кВ от опоры ВЛ-6кВ №2 «Трасса», расположенной в близи участка с адресным ориентиром: СНТ Зеленый мыс №189 до вновь строящейся опоры с МКТП-244 и ЛР. Длина трассы = м
3. Строительство ВЛ-0,4кВ №244.1 до границы участка заявителя. Длина трассы = м
4. Монтаж узла учета на ближайшей вновь смонтированной опоре ВЛ-0,4кВ №244.1</t>
  </si>
  <si>
    <t>1. Сстроительство ВЛ-0,4кВ от КТП-363 Ф-1 до границы участка заявителя. Длина трассы = 261м
2. Монтаж узла учета на ближайшей опоре ВЛ-0,4кВ №363.1.</t>
  </si>
  <si>
    <t>1. Строительство участка ВЛ-0,4кВ от ближайшей опоры ВЛ-0,4кВ №194.3 до границы участка заявителя. Длина трассы = 23м 
2. Монтаж узла учета на вновь смонтированной опоре ВЛ-0,4кВ №194.3.</t>
  </si>
  <si>
    <t>1. Реконструкция РУ-0,4кВ ТП-85, путём установки коммутационного аппарата с номинальным током 50А и подключением со сборных шин РУ-0,4кВ. Присвоить диспетчерское наименование Ф-6. Осуществить переподключение абонента с Ф-2 на Ф-6.
2. Строительство ЩВУ-0,4кВ у границы участка заявителя.
3. Строительство ВЛ-0,4кВ от ТП-85 Ф-2 до вновь строящегося ЩВУ-0,4кВ. Длина трассы = 434м
4. Монтаж полукосвенного узла учёта в ЩВУ-0,4кВ.
5. Монтаж коммутационного аппарата с номинальным током 125А установленного в ЩВУ-0,4кВ.</t>
  </si>
  <si>
    <t>1. Строительство ВЛ-0,4кВ от ВЛ-0,4кВ №225.4 оп. №22 до границы участка заявителя. Длина трассы = 120м
2. Монтаж узла учета на вновь смонтированной опоре ВЛ-0,4кВ №225.4.</t>
  </si>
  <si>
    <t>1. Строительство ВЛ-0,4кВ от КТП-332 Ф-3 до границы участка заявителя. Длина трассы = 23м
2. Монтаж узла учета на вновь смонтированной опоре ВЛ-0,4кВ №332.3.</t>
  </si>
  <si>
    <t>1. Строительство участка ВЛ-0,4кВ №270.3 путем отпайки от существующей опоры №6 до участка заявителя. Длина трассы = 26м
2. Монтаж однофазного узла учета на вновь монтируемой опоре ВЛ-0,4кВ №270.3.</t>
  </si>
  <si>
    <t>1. Строительство ЩВУ-0,4кВ у границы участка заявителя.
2. Монтаж полукосвенного узла учёта в ЩВУ-0,4кВ. 
3. Монтаж коммутационного аппарата с номинальным током 200А установленного в ЩВУ-0,4кВ.
4. Строительство КЛ-0,4кВ №211.9 от КТП-211 РУ-0,4кВ Ф-9 до границы участка заявителя. Длина трассы =260 м</t>
  </si>
  <si>
    <t>1. Строительство ВЛ-0,4кВ №214.5 гр.3 от ШСН-214.5 гр.3 до границы участка заявителя. Длина трассы = м
2. Монтаж узла учета на ближайшей опоре ВЛ-0,4кВ №214.5 гр.3.</t>
  </si>
  <si>
    <t>1.Реконструкцию КТП-9/173, в части замены силового трансформатора в КТП-9/173 (Т-1), на трансформатор большей мощности
2. Выполнить строительство ВЛ-0,4кВ №9/173.12 от КТП-9/173 РУ-0,4кВ Ф-12 в совместном подвесе с ВЛ-0,4кВ №9/173.8 до границы участка заявителя. Длина трассы = 275м
3.Монтаж узла учёта на ближайшей опоре ВЛ-0,4кВ №9/173.8</t>
  </si>
  <si>
    <t>1. Строительство участка ВЛ-0,4 кВ №ШСН-223.5 гр.1 от ШCН-223.5 гр.1 до участка заявителя. Длина трассы = 165м
2. Монтаж узла учета на ближайшей опоре ВЛ-0,4кВ №ШСН-223.5 гр.1.</t>
  </si>
  <si>
    <t>1. Строительство участка ВЛ-0,4кВ №69.5 от существующей опоры ВЛ-0,4кВ №69.5 до участка заявителя. Длина трассы =65 м
2. Монтаж узла учета на ближайшей опоре ВЛ-0,4кВ №69.5.</t>
  </si>
  <si>
    <t>1.  Строительство участка ВЛ-0,4кВ №322.2 от ближайшей опоры ВЛ-0,4кВ №322.2 до границы участка заявителя. Длина трассы =105 м 
2. Монтаж узла учета на вновь смонтированной опоре ВЛ-0,4кВ №322.2.</t>
  </si>
  <si>
    <t>1.  Строительство участка ВЛ-0,4кВ №322.2 от ближайшей опоры ВЛ-0,4кВ №322.2 до границы участка заявителя. Длина трассы =89 м
2.  Монтаж узла учета на вновь смонтированной опоре ВЛ-0,4кВ №322.2.</t>
  </si>
  <si>
    <t>1.  Строительство участка ВЛ-0,4кВ №322.2 от ближайшей опоры ВЛ-0,4кВ №322.2 до границы участка заявителя. Длина трассы =183 м
2.  Монтаж узла учета на вновь смонтированной опоре ВЛ-0,4кВ №322.2.</t>
  </si>
  <si>
    <t>1.  Строительство участка ВЛ-0,4кВ №322.2 от ближайшей опоры ВЛ-0,4кВ №322.2 до границы участка заявителя. Длина трассы = 120м
2.  Монтаж узла учета на вновь смонтированной опоре ВЛ-0,4кВ №322.2.</t>
  </si>
  <si>
    <t>1. Реконструкция ТП-20 РУ-0,4кВ в части монтажа коммутационного аппарата в РУ-0,4кВ ТП-20. Осуществить подключение со сборных шин РУ-0,4кВ ТП-20. Присвоить диспетчерское наименование Ф-17.
2. Монтаж ЩВУ-0,4кВ на фасаде нестационарного торгового павильона. 
3. Строительство КЛ-0,4кВ №20.17 от ТП-20 РУ-0,4кВ Ф-17 до ЩВУ-0,4кВ. Длина трассы =225м
4. Монтаж узла учета и коммутационного аппарата до прибора учёта электрической энергии, с номинальным током – 25А, в ЩВУ-0,4кВ.</t>
  </si>
  <si>
    <t>1. Замена силового трансформатора ТМ-100/6/0,4кВ в КТП-337 на трансформатор большей мощности. Мощность трансформатора определить согласно расчёту.
2. Строительство участка ВЛ-0,4кВ от ближайшей опоры ВЛ-0,4кВ №337.1 до границы участка заявителя. Длина трассы =100м
3. Монтаж трехфазного узла учета на ближайшей опоре ВЛ-0,4кВ №337.1.</t>
  </si>
  <si>
    <t>1. Строительство ТП-10/0,4кВ. Присвоить диспетчерское наименование ТП-241.
2. Строительство ЛР на отдельно стоящей опоре. Осуществить подключение с опоры №100 ВЛ-10кВ №6 «Красная деревня».
3. Строительство ЛР на отдельно стоящей опоре вблизи вновь строящейся ТП-241. 
4. Строительство КЛ-10кВ от существующей опоры №100 ВЛ-10кВ №6 «Красная деревня» до проектируемой опоры ВЛ-10кВ №6 «Красная деревня». Длина трассы = 171м
5. Строительство ВЛ-10кВ от проектируемой опоры ВЛ-10кВ №6 «Красная деревня» до строящейся ТП-241. Длина трассы = 1735м
6. Строительство ВЛ-0,4кВ от ТП-241 Ф-1 до границы участка заявителя. 
7. Монтаж узла учёта на ближайшей опоре ВЛ-0,4кВ №241.1. Длина трассы =272м</t>
  </si>
  <si>
    <t xml:space="preserve">1.	 реконструкцию ТП-214 РУ-6кВ в части установки дополнительной ячейки КСО. 
2.	 реконструкцию ТП-11 РУ-6кВ.яч.2 в части замены существующей ячейки на ячейку КСО с ВВ. 
3.	Присвоить диспетчерское наименование вновь строящейся ТП-382.
4.	 строительство КЛ-6кВ №214.11 от ТП-214 яч.11 до вновь строящейся ТП-382 яч.1. Длина трассы=3342м
5.	 строительство КЛ-6кВ №11.2 от ТП-11 яч.2 до вновь строящейся ТП-382 яч.2. Длина трассы=697м
6.	 монтаж косвенных узлов учёта в вновь строящейся ТП-382 РУ-6кВ яч.1 и яч.2. </t>
  </si>
  <si>
    <t>1.  строительство ВЛ-0,4кВ от КТП-363 Ф-2 до границы участка заявителя. Длина трассы =464м
2.  монтаж узла учета на ближайшей опоре ВЛ-0,4кВ №363.2.</t>
  </si>
  <si>
    <t xml:space="preserve">1.	 монтаж ЛР на опоре № 41 ВЛ-10кВ № 22 с/о «Текстильщик». 
2.	 строительство ТП-10/0,4.  Присвоить диспетчерское наименование ТП-362.
3.	 монтаж ЛР на отдельно стоящей опоре ВЛ-10кВ в районе вновь строящейся ТП-362.
4.	 строительство ВЛ-10кВ от ЛР, установленного на опоре № 41 ВЛ-10кВ № 22 с/о «Текстильщик», до вновь строящейся ТП-362. Длина трассы =141м
5.	 установка ЩВУ-0,4кВ не далее 15 метров от границы участка заявителя.
6.	 строительство КЛ-0,4кВ от ТП-362 Ф-1 до ЩВУ-0,4кВ в районе земельного участка заявителя. Длина трассы =41м
7.	Выполнить монтаж узла учёта в ЩВУ-0,4 кВ. </t>
  </si>
  <si>
    <t>1. Строительство ТП-241 10/0,4кВ. 
2. Строительство ЛР на отдельно стоящей опоре. Осуществить подключение с опоры №100 ВЛ-10кВ №6 «Красная деревня».
3.строительство ЛР на отдельно стоящей опоре вблизи вновь строящейся ТП-241. 
4. строительство КЛ-10кВ от существующей опоры №100 ВЛ-10кВ №6 «Красная деревня» до проектируемой опоры ВЛ-10кВ №6 «Красная деревня». Длина трассы =171м
5.строительство ВЛ-10кВ от проектируемой опоры ВЛ-10кВ №6 «Красная деревня» до строящейся ТП-241. Длина трассы =1735м
6. строительство ВЛ-0,4кВ от ТП-241 Ф-1 до границы участка заявителя. 
7. монтаж узла учёта на ближайшей опоре ВЛ-0,4кВ №241.1. Длина трассы =272м</t>
  </si>
  <si>
    <t>1. строительство ВЛ-0,4кВ №214.5 гр.3 от ШСН-214.5 гр.3 до границы участка заявителя. Длина трассы =10м
2. монтаж узла учета на ближайшей опоре ВЛ-0,4кВ №214.5 гр.3.</t>
  </si>
  <si>
    <t>1. строительство участка ВЛ-0,4кВ №322.2 от ближайшей опоры ВЛ-0,4кВ №322.2 до границы участка заявителя. Длина трассы =153м
2. монтаж узла учета на вновь смонтированной опоре ВЛ-0,4кВ №322.2.</t>
  </si>
  <si>
    <t xml:space="preserve">1.	 строительство распределительной двухтрансформаторной ТП-10/0,4кВ.  Присвоить диспетчерское наименование вновь проектируемой РТП-391.
2.	 реконструкцию КЛ-10кВ № 386.2 от ТП-386 РУ-10кВ яч.2 до РП-12. яч.1 в части перевода КЛ-10кВ с РП-12. яч.1 на КТП-391 сек.2 яч.4.
3.	 реконструкцию КЛ-10кВ № 386.1 от КТП-386 сек.1 яч.1 до ТП-76 РУ-10кВ яч.2 в части перевода КЛ-10 кВ с ТП-76 РУ-10кВ яч.2 на КТП-391 сек.1 яч.3. 
4.	  строительство КЛ-10кВ № 76.2 от ТП-76 РУ-10кВ яч.2 до КТП -391 РУ-10кВ секция 1 ячейка 1. Длина трассы= 85м
5.	 строительство КЛ-10кВ № РП -12.1 от РП-12.1 яч.1 до КТП-391 РУ-10кВ секция 2 ячейка 2.Длина трассы= 47м
6.	 строительство КЛ-0,4кВ №391.1 от КТП-391 РУ-0,4кВ секция 1 Ф-1 до ВРУ-0,4кВ №1 многоквартирного дома, по ул. Степная 67А/1. Длина трассы=52м (4шт) 
7.	 строительство КЛ-0,4кВ №391.2 от КТП-391 РУ-0,4кВ секция 2 Ф-2 до ВРУ-0,4кВ №1 многоквартирного дома, по ул. Степная 67А/1. 
8.	 строительство КЛ-0,4кВ №391.3 от КТП-391 РУ-0,4кВ секция 1 Ф-3 до ВРУ-0,4кВ №2 многоквартирного дома, по ул. Степная 67А/1. 
9.	 строительство КЛ-0,4кВ №391.4 от КТП-391 РУ-0,4кВ секция 2 Ф-4 до ВРУ-0,4кВ №2 многоквартирного дома, по ул. Степная 67А/1. 
10.	 строительство КЛ-0,4кВ №391.5 от КТП-391 РУ-0,4кВ секция 1 Ф-5 до ВРУ-0,4кВ №3 многоквартирного дома, по ул. Степная 67А/1. Длина трассы=52м (4шт)
11.	 строительство КЛ-0,4кВ №391.6  от КТП-391 РУ-0,4кВ секция 2 Ф-6 до ВРУ-0,4кВ №3 многоквартирного дома, по ул. Степная 67А/1. 
12.	 строительство КЛ-0,4кВ №391.7 от КТП-391 РУ-0,4кВ секция 1 Ф-7 до ВРУ-0,4кВ №4 многоквартирного дома, по ул. Степная 67А/1. 
13.	 строительство КЛ-0,4кВ №391.8  от КТП-391 РУ-0,4кВ секция 2 Ф-8 до ВРУ-0,4кВ №4 многоквартирного дома, по ул. Степная 67А/1. </t>
  </si>
  <si>
    <t xml:space="preserve">1.строительство ШСН-0,4кВ у границы участка заявителя.
2.строительство КЛ-0,4кВ №228.4 от ТП-228 РУ-0,4кВ Ф-4 до вновь строящегося ШСН-0,4кВ. Длина трассы=156м
3. монтаж коммутационного аппарата в ШСН-0,4кВ гр.1. 
4. монтаж полукосвенного узла учёта в ШСН-0,4кВ гр.1. </t>
  </si>
  <si>
    <t>1. Строительство МКТП-6/0,4кВ.  Присвоить диспетчерское наименование МКТП-244.
2. монтаж линейного разъединителя. 
3. Строительство ВЛ-6кВ от опоры ВЛ-6кВ №2 «Трасса», расположенной в близи участка с адресным ориентиром: СНТ Зеленый мыс №189 до вновь строящейся опоры с МКТП-244 и ЛР. Длина трассы=15м
4. Строительство ВЛ-0,4кВ №244.1 до границы участка заявителя. Длина трассы=10м
5. Монтаж узла учета на ближайшей вновь смонтированной опоре ВЛ-0,4кВ №244.1.</t>
  </si>
  <si>
    <t>Строительство участка ВЛ-0,4кВ от ближайшей опоры ВЛ-0,4кВ №171.1 до границы участка заявителя. Длина трассы=157м
Монтаж узла учета на ближайшей, вновь смонтированной опоре ВЛ-0,4кВ №171.1.
Монтаж коммутационного аппарата, с номинальным током - 40А</t>
  </si>
  <si>
    <t xml:space="preserve">1, Строительство участка ВЛ-0,4кВ от вновь строящейся (по инвест. программе) ВЛ-0,4кВ №365.1 до границы участка заявителя. Длина трассы=20м
2. Монтаж узла учета на ближайшей опоре ВЛ-0,4кВ №365.1. </t>
  </si>
  <si>
    <t>1.Замена силового трансформатора ТМ-100/6/0,4кВ в КТП-337 на трансформатор большей мощности;
2.Строительство участка ВЛ-0,4кВ от ближайшей опоры ВЛ-0,4кВ №337.1 до границы участка заявителя; Длина трассы=35м
3.Монтаж узла учета на ближайшей вновь смонтированной опоре ВЛ-0,4кВ №337.1.</t>
  </si>
  <si>
    <t>1. Выполнить замену силового трансформатора ТМ-100/6/0,4кВ в КТП-337 на трансформатор большей мощности. 
2. Строительство участка ВЛ-0,4кВ от ближайшей опоры ВЛ-0,4кВ №337.1 до границы участка заявителя. Длина трассы=242м
3. Монтаж узла учета на ближайшей вновь смонтированной опоре ВЛ-0,4кВ №337.1</t>
  </si>
  <si>
    <t>1. Монтаж ЩВУ-0,4кВ в близи границы участка заявителя. 
2. Строительство участка ВЛ-0,4кВ №210.3 от КТП-210 РУ-0,4кВ Ф-3 до ЩВУ-0,4кВ. Длина тарссы=89м
3. Монтаж полукосвенного узла учета и коммутационного аппарата в ЩВУ-0,4кВ.</t>
  </si>
  <si>
    <t>1. Строительство КТП-380 10/0,4кВ..
2. Реконструкция вновь построенной ТП-380, в части замены силового трансформатора на трансформатор большей мощности.
3. Строительство ШСН-0,4кВ у границы участка заявителя.
4. Строительство КЛ-0,4кВ №380.3 от ТП-380 РУ-0,4кВ Ф-3 до вновь строящегося ШСН-0,4кВ. Длина трассы=154м
5. Монтаж коммутационного аппарата в ШСН-0,4кВ гр.1. Тип и номинал – определить проектом.
6. Монтаж полукосвенного узла учёта в ШСН-0,4кВ гр.1. Тип и номинал измерительных трансформаторов тока – определить проектом.</t>
  </si>
  <si>
    <t>1, Реконструкция КТП-337 в части замены силового трансформатора ТМ-100/6/0,4кВ на трансформатор большей мощности.
2. Строительство участка ВЛ-0,4кВ от ближайшей опоры ВЛ-0,4кВ №337.2 до границы участка заявителя. Длина трассы=130м
3. Монтаж узла учета на ближайшей вновь смонтированной опоре ВЛ-0,4кВ №337.2</t>
  </si>
  <si>
    <t>1. Строительство ВЛ-0,4кВ от КТП-369 РУ-0,4кВ Ф-1 до опоры №76 ВЛ-10кВ №40 «Восход-2». Длина трассы =16м
2. Монтаж узла учета на ближайшей опоре №76 ВЛ-10кВ №40 «Восход-2» в совместном подвесе с ВЛ-0,4кВ 369.1.</t>
  </si>
  <si>
    <t>1. 	Сстроительство ВЛ-0,4кВ от КТП-369 РУ-0,4кВ Ф-1 до опоры №76 ВЛ-10кВ №40 «Восход-2». Длина трассы =16м
2. Монтаж узла учета на ближайшей опоре №76 ВЛ-10кВ №40 «Восход-2» в совместном подвесе с ВЛ-0,4кВ 369.1.</t>
  </si>
  <si>
    <t>1. Строительство ШСН-0,4кВ в близи границы участка заявителя.
2. Строительство КЛ-0,4кВ от КТП-350 РУ-0,4кВ Ф-6 до ШСН-0,4кВ. Длина трассы=102м
3. Монтаж узла учёта и коммутационного аппарата, с номинальным током - 50А в ШСН-0,4кВ гр.1</t>
  </si>
  <si>
    <t>1. Строительство КТП-303 6/0,4кВ. 
2.	 строительство КЛ-6кВ от ТП-70 яч.1 до вновь строящейся ТП-303. Длина трассы=1267м
3.	Строительство ВЛ-0,4кВ от ТП-303 РУ-0,4кВ Ф-1, до границы участка заявителя. Длина трассы=136м
4. Монтаж узла учета на ближайшей вновь смонтированной опоре ВЛ-0,4кВ №303.1.</t>
  </si>
  <si>
    <t>1. Строительство КТП-241 10/0,4кВ.
2. Строительство ЛР на отдельно стоящей опоре. Осуществить подключение с опоры №100 ВЛ-10кВ №6 «Красная деревня»
3. Строительство ЛР на отдельно стоящей опоре вблизи вновь строящейся ТП-241
4. Строительство КЛ-10кВ от существующей опоры №100 ВЛ-10кВ №6 «Красная деревня» до проектируемой опоры ВЛ-10кВ №6 «Красная деревня» Длина трассы=171м
5. Строительство ВЛ-10кВ от проектируемой опоры ВЛ-10кВ №6 «Красная деревня» до строящейся ТП-241 Длина трассы=1735м
6. Строительство ВЛ-0,4кВ от ТП-241 Ф-1 до границы участка заявителя. Длина трассы=272м
7. Монтаж узла учёта на ближайшей опоре ВЛ-0,4кВ №241.1</t>
  </si>
  <si>
    <t>1.	 Строительство ТП-412 10/0,4кВ. 
2.	 Монтаж ЛР.
3.	 Строительство ВЛ-10кВ от оп. №38 ВЛ-10кВ №13 «Тельмана» до ЛР и от ЛР до КТП-412. Длина трассы=21м
4.	 Строительство ВЛ-0,4кВ от КТП-412 РУ-0,4кВ Ф-1 до границы участка заявителя.  Длина трассы=78м.
5.	 Монтаж узла учета на ближайшей опоре ВЛ-0,4кВ №412.1.</t>
  </si>
  <si>
    <t>1. Строительство ВЛ-0,4кВ от КТП-363 Ф-2 до границы участка заявителя. Длина трассы=115м
2. Монтаж трехфазного узла учета на ближайшей опоре ВЛ-0,4кВ №363.2.</t>
  </si>
  <si>
    <t xml:space="preserve">1.	 Строительство участка ВЛ-0,4кВ от ближайшей опоры ВЛ-0,4кВ №171.2 до границы участка заявителя. Длина трассы=115м
2.	 Монтаж узла учета на ближайшей вновь смонтированной опоре ВЛ-0,4кВ №171.2. </t>
  </si>
  <si>
    <t>10.1.	 реконструкцию КТП-337 в части замены силового трансформатора ТМГ-100/10/0,4кВ на трансформатор большей мощности. 
10.2.	 строительство участка ВЛ-0,4кВ от опоры ВЛ-0,4кВ №337.1, расположенной в районе земельного участка № 784, до границы участка заявителя. 168м
10.3.	 монтаж однофазного узла учета на ближайшей вновь смонтированной опоре ВЛ-0,4кВ №337.1.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</si>
</sst>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р.&quot;"/>
    <numFmt numFmtId="165" formatCode="#,##0.00\ _₽"/>
    <numFmt numFmtId="166" formatCode="0.0"/>
  </numFmts>
  <fonts count="7" x14ac:knownFonts="1">
    <font>
      <sz val="11"/>
      <color theme="1"/>
      <name val="Calibri"/>
      <family val="2"/>
      <charset val="204"/>
      <scheme val="minor"/>
    </font>
    <font>
      <b/>
      <sz val="16"/>
      <name val="Times New Roman"/>
      <family val="1"/>
      <charset val="204"/>
    </font>
    <font>
      <sz val="14"/>
      <name val="Times New Roman"/>
      <family val="1"/>
      <charset val="204"/>
    </font>
    <font>
      <b/>
      <sz val="14"/>
      <name val="Times New Roman"/>
      <family val="1"/>
      <charset val="204"/>
    </font>
    <font>
      <sz val="14"/>
      <name val="Calibri"/>
      <family val="2"/>
      <charset val="204"/>
      <scheme val="minor"/>
    </font>
    <font>
      <sz val="12"/>
      <name val="Times New Roman"/>
      <family val="1"/>
      <charset val="204"/>
    </font>
    <font>
      <b/>
      <sz val="14"/>
      <name val="Calibri"/>
      <family val="2"/>
      <charset val="204"/>
      <scheme val="minor"/>
    </font>
  </fonts>
  <fills count="2">
    <fill>
      <patternFill patternType="none"/>
    </fill>
    <fill>
      <patternFill patternType="gray125"/>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FF0000"/>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1" fontId="1" fillId="0" borderId="8"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textRotation="90" wrapText="1"/>
    </xf>
    <xf numFmtId="0" fontId="1" fillId="0" borderId="10" xfId="0" applyFont="1" applyFill="1" applyBorder="1" applyAlignment="1">
      <alignment horizontal="center" vertical="center" textRotation="90" wrapText="1"/>
    </xf>
    <xf numFmtId="0" fontId="2"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165" fontId="3" fillId="0" borderId="18" xfId="0" applyNumberFormat="1" applyFont="1" applyFill="1" applyBorder="1" applyAlignment="1">
      <alignment horizontal="center" vertical="center" wrapText="1"/>
    </xf>
    <xf numFmtId="165" fontId="2" fillId="0" borderId="19" xfId="0" applyNumberFormat="1"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14" fontId="2" fillId="0" borderId="21" xfId="0" applyNumberFormat="1" applyFont="1" applyFill="1" applyBorder="1" applyAlignment="1">
      <alignment horizontal="center" vertical="center" wrapText="1"/>
    </xf>
    <xf numFmtId="14" fontId="2" fillId="0" borderId="13"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0" xfId="0" applyFont="1" applyFill="1" applyAlignment="1">
      <alignment wrapText="1"/>
    </xf>
    <xf numFmtId="1" fontId="2" fillId="0" borderId="13" xfId="0" applyNumberFormat="1"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23" xfId="0" applyFont="1" applyFill="1" applyBorder="1" applyAlignment="1">
      <alignment horizontal="center" vertical="center" wrapText="1"/>
    </xf>
    <xf numFmtId="4" fontId="3" fillId="0" borderId="24" xfId="0" applyNumberFormat="1" applyFont="1" applyFill="1" applyBorder="1" applyAlignment="1">
      <alignment horizontal="center" vertical="center" wrapText="1"/>
    </xf>
    <xf numFmtId="4" fontId="2" fillId="0" borderId="14" xfId="0" applyNumberFormat="1" applyFont="1" applyFill="1" applyBorder="1" applyAlignment="1">
      <alignment horizontal="center" vertical="center" wrapText="1"/>
    </xf>
    <xf numFmtId="14" fontId="2" fillId="0" borderId="25" xfId="0" applyNumberFormat="1" applyFont="1" applyFill="1" applyBorder="1" applyAlignment="1">
      <alignment horizontal="center" vertical="center" wrapText="1"/>
    </xf>
    <xf numFmtId="14" fontId="2" fillId="0" borderId="26" xfId="0" applyNumberFormat="1"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14" fontId="2" fillId="0" borderId="14" xfId="0" applyNumberFormat="1"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0" xfId="0" applyFont="1" applyFill="1" applyAlignment="1">
      <alignment horizontal="center" vertical="center" wrapText="1"/>
    </xf>
    <xf numFmtId="14" fontId="2" fillId="0" borderId="14" xfId="0" applyNumberFormat="1" applyFont="1" applyFill="1" applyBorder="1" applyAlignment="1">
      <alignment horizontal="left" vertical="center" wrapText="1"/>
    </xf>
    <xf numFmtId="0" fontId="2" fillId="0" borderId="14" xfId="0" applyFont="1" applyFill="1" applyBorder="1" applyAlignment="1">
      <alignment vertical="center" wrapText="1"/>
    </xf>
    <xf numFmtId="0" fontId="2" fillId="0" borderId="28" xfId="0" applyFont="1" applyFill="1" applyBorder="1" applyAlignment="1">
      <alignment horizontal="center" vertical="center" wrapText="1"/>
    </xf>
    <xf numFmtId="4" fontId="3" fillId="0" borderId="14" xfId="0" applyNumberFormat="1" applyFont="1" applyFill="1" applyBorder="1" applyAlignment="1">
      <alignment horizontal="center" vertical="center" wrapText="1"/>
    </xf>
    <xf numFmtId="1" fontId="2" fillId="0" borderId="25" xfId="0" applyNumberFormat="1" applyFont="1" applyFill="1" applyBorder="1" applyAlignment="1">
      <alignment horizontal="center" vertical="center" wrapText="1"/>
    </xf>
    <xf numFmtId="14" fontId="2" fillId="0" borderId="25" xfId="0" applyNumberFormat="1" applyFont="1" applyFill="1" applyBorder="1" applyAlignment="1">
      <alignment horizontal="center" vertical="center"/>
    </xf>
    <xf numFmtId="0" fontId="2" fillId="0" borderId="27" xfId="0" applyFont="1" applyFill="1" applyBorder="1" applyAlignment="1">
      <alignment horizontal="left" vertical="center"/>
    </xf>
    <xf numFmtId="4" fontId="2" fillId="0" borderId="14" xfId="0" applyNumberFormat="1" applyFont="1" applyFill="1" applyBorder="1" applyAlignment="1">
      <alignment horizontal="left" vertical="center" wrapText="1"/>
    </xf>
    <xf numFmtId="0" fontId="2" fillId="0" borderId="14" xfId="0" applyFont="1" applyFill="1" applyBorder="1" applyAlignment="1">
      <alignment wrapText="1"/>
    </xf>
    <xf numFmtId="14" fontId="2" fillId="0" borderId="14" xfId="0" applyNumberFormat="1" applyFont="1" applyFill="1" applyBorder="1" applyAlignment="1">
      <alignment horizontal="center" vertical="center"/>
    </xf>
    <xf numFmtId="0" fontId="4" fillId="0" borderId="0" xfId="0" applyFont="1" applyFill="1" applyAlignment="1">
      <alignment horizontal="center" vertical="center" wrapText="1"/>
    </xf>
    <xf numFmtId="1" fontId="4" fillId="0" borderId="0" xfId="0" applyNumberFormat="1" applyFont="1" applyFill="1" applyAlignment="1">
      <alignment horizontal="center" vertical="center" wrapText="1"/>
    </xf>
    <xf numFmtId="0" fontId="1" fillId="0" borderId="0" xfId="0" applyFont="1" applyFill="1" applyAlignment="1">
      <alignment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Alignment="1">
      <alignment wrapText="1"/>
    </xf>
    <xf numFmtId="0" fontId="1" fillId="0" borderId="11" xfId="0" applyFont="1" applyFill="1" applyBorder="1" applyAlignment="1">
      <alignment horizontal="center" vertical="center" wrapText="1"/>
    </xf>
    <xf numFmtId="0" fontId="1" fillId="0" borderId="8" xfId="0"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xf numFmtId="164" fontId="1" fillId="0" borderId="8" xfId="0" applyNumberFormat="1"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7" xfId="0" applyFont="1" applyFill="1" applyBorder="1" applyAlignment="1">
      <alignment horizontal="center" vertical="center" wrapText="1"/>
    </xf>
    <xf numFmtId="4" fontId="3" fillId="0" borderId="19" xfId="0" applyNumberFormat="1" applyFont="1" applyFill="1" applyBorder="1" applyAlignment="1">
      <alignment horizontal="center" vertical="center" wrapText="1"/>
    </xf>
    <xf numFmtId="166" fontId="2" fillId="0" borderId="14" xfId="0" applyNumberFormat="1" applyFont="1" applyFill="1" applyBorder="1" applyAlignment="1">
      <alignment horizontal="center" vertical="center" wrapText="1"/>
    </xf>
    <xf numFmtId="0" fontId="5" fillId="0" borderId="0" xfId="0" applyFont="1" applyFill="1" applyAlignment="1">
      <alignment wrapText="1"/>
    </xf>
    <xf numFmtId="14" fontId="4"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6" fillId="0" borderId="0" xfId="0" applyFont="1" applyFill="1" applyAlignment="1">
      <alignment horizontal="center" vertical="center" wrapText="1"/>
    </xf>
    <xf numFmtId="0" fontId="4" fillId="0" borderId="0" xfId="0" applyFont="1" applyFill="1" applyAlignment="1">
      <alignment wrapText="1"/>
    </xf>
    <xf numFmtId="0" fontId="6" fillId="0" borderId="0" xfId="0" applyFont="1" applyFill="1" applyAlignment="1">
      <alignment horizontal="center" wrapText="1"/>
    </xf>
    <xf numFmtId="0" fontId="6" fillId="0" borderId="0" xfId="0" applyFont="1" applyFill="1" applyAlignment="1">
      <alignment wrapText="1"/>
    </xf>
    <xf numFmtId="0" fontId="4" fillId="0" borderId="0" xfId="0" applyFont="1" applyFill="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163781</xdr:colOff>
      <xdr:row>1</xdr:row>
      <xdr:rowOff>124691</xdr:rowOff>
    </xdr:from>
    <xdr:ext cx="914400" cy="264560"/>
    <xdr:sp macro="" textlink="">
      <xdr:nvSpPr>
        <xdr:cNvPr id="3" name="TextBox 2">
          <a:extLst>
            <a:ext uri="{FF2B5EF4-FFF2-40B4-BE49-F238E27FC236}">
              <a16:creationId xmlns:a16="http://schemas.microsoft.com/office/drawing/2014/main" id="{3F3175D1-B854-488E-A5F2-2E60E0BE8C34}"/>
            </a:ext>
          </a:extLst>
        </xdr:cNvPr>
        <xdr:cNvSpPr txBox="1"/>
      </xdr:nvSpPr>
      <xdr:spPr>
        <a:xfrm>
          <a:off x="19794806" y="59141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a:p>
      </xdr:txBody>
    </xdr:sp>
    <xdr:clientData/>
  </xdr:oneCellAnchor>
  <xdr:oneCellAnchor>
    <xdr:from>
      <xdr:col>22</xdr:col>
      <xdr:colOff>149926</xdr:colOff>
      <xdr:row>1</xdr:row>
      <xdr:rowOff>83128</xdr:rowOff>
    </xdr:from>
    <xdr:ext cx="914400" cy="264560"/>
    <xdr:sp macro="" textlink="">
      <xdr:nvSpPr>
        <xdr:cNvPr id="4" name="TextBox 3">
          <a:extLst>
            <a:ext uri="{FF2B5EF4-FFF2-40B4-BE49-F238E27FC236}">
              <a16:creationId xmlns:a16="http://schemas.microsoft.com/office/drawing/2014/main" id="{E832C27C-65FC-4C1D-848B-1E075AE5D998}"/>
            </a:ext>
          </a:extLst>
        </xdr:cNvPr>
        <xdr:cNvSpPr txBox="1"/>
      </xdr:nvSpPr>
      <xdr:spPr>
        <a:xfrm>
          <a:off x="19780951" y="54985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sz="1100"/>
        </a:p>
      </xdr:txBody>
    </xdr:sp>
    <xdr:clientData/>
  </xdr:oneCellAnchor>
  <xdr:oneCellAnchor>
    <xdr:from>
      <xdr:col>17</xdr:col>
      <xdr:colOff>1078180</xdr:colOff>
      <xdr:row>1</xdr:row>
      <xdr:rowOff>110837</xdr:rowOff>
    </xdr:from>
    <xdr:ext cx="914400" cy="264560"/>
    <xdr:sp macro="" textlink="">
      <xdr:nvSpPr>
        <xdr:cNvPr id="5" name="TextBox 4">
          <a:extLst>
            <a:ext uri="{FF2B5EF4-FFF2-40B4-BE49-F238E27FC236}">
              <a16:creationId xmlns:a16="http://schemas.microsoft.com/office/drawing/2014/main" id="{47AB52BA-3527-491A-80B1-93CB8D9FB975}"/>
            </a:ext>
          </a:extLst>
        </xdr:cNvPr>
        <xdr:cNvSpPr txBox="1"/>
      </xdr:nvSpPr>
      <xdr:spPr>
        <a:xfrm>
          <a:off x="16108630" y="57756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a:p>
      </xdr:txBody>
    </xdr:sp>
    <xdr:clientData/>
  </xdr:oneCellAnchor>
  <xdr:oneCellAnchor>
    <xdr:from>
      <xdr:col>18</xdr:col>
      <xdr:colOff>219198</xdr:colOff>
      <xdr:row>1</xdr:row>
      <xdr:rowOff>124691</xdr:rowOff>
    </xdr:from>
    <xdr:ext cx="914400" cy="264560"/>
    <xdr:sp macro="" textlink="">
      <xdr:nvSpPr>
        <xdr:cNvPr id="6" name="TextBox 5">
          <a:extLst>
            <a:ext uri="{FF2B5EF4-FFF2-40B4-BE49-F238E27FC236}">
              <a16:creationId xmlns:a16="http://schemas.microsoft.com/office/drawing/2014/main" id="{80DBD6BA-4DB2-4DB1-8B10-29F648D4169C}"/>
            </a:ext>
          </a:extLst>
        </xdr:cNvPr>
        <xdr:cNvSpPr txBox="1"/>
      </xdr:nvSpPr>
      <xdr:spPr>
        <a:xfrm>
          <a:off x="16325973" y="59141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sz="1100"/>
        </a:p>
      </xdr:txBody>
    </xdr:sp>
    <xdr:clientData/>
  </xdr:oneCellAnchor>
  <xdr:oneCellAnchor>
    <xdr:from>
      <xdr:col>18</xdr:col>
      <xdr:colOff>149926</xdr:colOff>
      <xdr:row>1</xdr:row>
      <xdr:rowOff>0</xdr:rowOff>
    </xdr:from>
    <xdr:ext cx="914400" cy="264560"/>
    <xdr:sp macro="" textlink="">
      <xdr:nvSpPr>
        <xdr:cNvPr id="7" name="TextBox 6">
          <a:extLst>
            <a:ext uri="{FF2B5EF4-FFF2-40B4-BE49-F238E27FC236}">
              <a16:creationId xmlns:a16="http://schemas.microsoft.com/office/drawing/2014/main" id="{378831A8-45D7-44E1-923A-5505E74A0FE9}"/>
            </a:ext>
          </a:extLst>
        </xdr:cNvPr>
        <xdr:cNvSpPr txBox="1"/>
      </xdr:nvSpPr>
      <xdr:spPr>
        <a:xfrm>
          <a:off x="16256701" y="4667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sz="1100"/>
        </a:p>
      </xdr:txBody>
    </xdr:sp>
    <xdr:clientData/>
  </xdr:oneCellAnchor>
  <xdr:oneCellAnchor>
    <xdr:from>
      <xdr:col>18</xdr:col>
      <xdr:colOff>25235</xdr:colOff>
      <xdr:row>1</xdr:row>
      <xdr:rowOff>55418</xdr:rowOff>
    </xdr:from>
    <xdr:ext cx="914400" cy="264560"/>
    <xdr:sp macro="" textlink="">
      <xdr:nvSpPr>
        <xdr:cNvPr id="8" name="TextBox 7">
          <a:extLst>
            <a:ext uri="{FF2B5EF4-FFF2-40B4-BE49-F238E27FC236}">
              <a16:creationId xmlns:a16="http://schemas.microsoft.com/office/drawing/2014/main" id="{31157CA2-FC0D-49FA-BB38-FEBFDCBB7FBF}"/>
            </a:ext>
          </a:extLst>
        </xdr:cNvPr>
        <xdr:cNvSpPr txBox="1"/>
      </xdr:nvSpPr>
      <xdr:spPr>
        <a:xfrm>
          <a:off x="16132010" y="52214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a:p>
      </xdr:txBody>
    </xdr:sp>
    <xdr:clientData/>
  </xdr:oneCellAnchor>
  <xdr:oneCellAnchor>
    <xdr:from>
      <xdr:col>22</xdr:col>
      <xdr:colOff>136071</xdr:colOff>
      <xdr:row>1</xdr:row>
      <xdr:rowOff>152400</xdr:rowOff>
    </xdr:from>
    <xdr:ext cx="914400" cy="264560"/>
    <xdr:sp macro="" textlink="">
      <xdr:nvSpPr>
        <xdr:cNvPr id="9" name="TextBox 8">
          <a:extLst>
            <a:ext uri="{FF2B5EF4-FFF2-40B4-BE49-F238E27FC236}">
              <a16:creationId xmlns:a16="http://schemas.microsoft.com/office/drawing/2014/main" id="{30B9DD8A-B76F-4F00-9D42-42677775D6B5}"/>
            </a:ext>
          </a:extLst>
        </xdr:cNvPr>
        <xdr:cNvSpPr txBox="1"/>
      </xdr:nvSpPr>
      <xdr:spPr>
        <a:xfrm>
          <a:off x="19767096" y="6191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sz="1100"/>
        </a:p>
      </xdr:txBody>
    </xdr:sp>
    <xdr:clientData/>
  </xdr:oneCellAnchor>
  <xdr:oneCellAnchor>
    <xdr:from>
      <xdr:col>22</xdr:col>
      <xdr:colOff>136071</xdr:colOff>
      <xdr:row>1</xdr:row>
      <xdr:rowOff>235528</xdr:rowOff>
    </xdr:from>
    <xdr:ext cx="914400" cy="264560"/>
    <xdr:sp macro="" textlink="">
      <xdr:nvSpPr>
        <xdr:cNvPr id="10" name="TextBox 9">
          <a:extLst>
            <a:ext uri="{FF2B5EF4-FFF2-40B4-BE49-F238E27FC236}">
              <a16:creationId xmlns:a16="http://schemas.microsoft.com/office/drawing/2014/main" id="{826D11F0-AAB6-47D9-90A9-C1BEC57F1AB8}"/>
            </a:ext>
          </a:extLst>
        </xdr:cNvPr>
        <xdr:cNvSpPr txBox="1"/>
      </xdr:nvSpPr>
      <xdr:spPr>
        <a:xfrm>
          <a:off x="19767096" y="70225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sz="1100"/>
        </a:p>
      </xdr:txBody>
    </xdr:sp>
    <xdr:clientData/>
  </xdr:oneCellAnchor>
  <xdr:oneCellAnchor>
    <xdr:from>
      <xdr:col>22</xdr:col>
      <xdr:colOff>149926</xdr:colOff>
      <xdr:row>1</xdr:row>
      <xdr:rowOff>263237</xdr:rowOff>
    </xdr:from>
    <xdr:ext cx="914400" cy="264560"/>
    <xdr:sp macro="" textlink="">
      <xdr:nvSpPr>
        <xdr:cNvPr id="11" name="TextBox 10">
          <a:extLst>
            <a:ext uri="{FF2B5EF4-FFF2-40B4-BE49-F238E27FC236}">
              <a16:creationId xmlns:a16="http://schemas.microsoft.com/office/drawing/2014/main" id="{0D66E1B9-F110-42E8-9BAC-A1DEFA9F74F3}"/>
            </a:ext>
          </a:extLst>
        </xdr:cNvPr>
        <xdr:cNvSpPr txBox="1"/>
      </xdr:nvSpPr>
      <xdr:spPr>
        <a:xfrm>
          <a:off x="19780951" y="72996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a:p>
      </xdr:txBody>
    </xdr:sp>
    <xdr:clientData/>
  </xdr:oneCellAnchor>
  <xdr:oneCellAnchor>
    <xdr:from>
      <xdr:col>22</xdr:col>
      <xdr:colOff>52944</xdr:colOff>
      <xdr:row>1</xdr:row>
      <xdr:rowOff>124691</xdr:rowOff>
    </xdr:from>
    <xdr:ext cx="914400" cy="264560"/>
    <xdr:sp macro="" textlink="">
      <xdr:nvSpPr>
        <xdr:cNvPr id="12" name="TextBox 11">
          <a:extLst>
            <a:ext uri="{FF2B5EF4-FFF2-40B4-BE49-F238E27FC236}">
              <a16:creationId xmlns:a16="http://schemas.microsoft.com/office/drawing/2014/main" id="{1692DCB9-C17A-4360-BD2E-4DF4D4CC6764}"/>
            </a:ext>
          </a:extLst>
        </xdr:cNvPr>
        <xdr:cNvSpPr txBox="1"/>
      </xdr:nvSpPr>
      <xdr:spPr>
        <a:xfrm>
          <a:off x="19683969" y="59141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a:p>
      </xdr:txBody>
    </xdr:sp>
    <xdr:clientData/>
  </xdr:oneCellAnchor>
  <xdr:oneCellAnchor>
    <xdr:from>
      <xdr:col>16</xdr:col>
      <xdr:colOff>122216</xdr:colOff>
      <xdr:row>1</xdr:row>
      <xdr:rowOff>13855</xdr:rowOff>
    </xdr:from>
    <xdr:ext cx="914400" cy="264560"/>
    <xdr:sp macro="" textlink="">
      <xdr:nvSpPr>
        <xdr:cNvPr id="13" name="TextBox 12">
          <a:extLst>
            <a:ext uri="{FF2B5EF4-FFF2-40B4-BE49-F238E27FC236}">
              <a16:creationId xmlns:a16="http://schemas.microsoft.com/office/drawing/2014/main" id="{44753AC8-D9F5-4326-83EA-A2C1D356A2F2}"/>
            </a:ext>
          </a:extLst>
        </xdr:cNvPr>
        <xdr:cNvSpPr txBox="1"/>
      </xdr:nvSpPr>
      <xdr:spPr>
        <a:xfrm>
          <a:off x="14466866" y="48058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sz="1100"/>
        </a:p>
      </xdr:txBody>
    </xdr:sp>
    <xdr:clientData/>
  </xdr:oneCellAnchor>
  <xdr:oneCellAnchor>
    <xdr:from>
      <xdr:col>17</xdr:col>
      <xdr:colOff>52944</xdr:colOff>
      <xdr:row>1</xdr:row>
      <xdr:rowOff>180109</xdr:rowOff>
    </xdr:from>
    <xdr:ext cx="914400" cy="264560"/>
    <xdr:sp macro="" textlink="">
      <xdr:nvSpPr>
        <xdr:cNvPr id="14" name="TextBox 13">
          <a:extLst>
            <a:ext uri="{FF2B5EF4-FFF2-40B4-BE49-F238E27FC236}">
              <a16:creationId xmlns:a16="http://schemas.microsoft.com/office/drawing/2014/main" id="{9D68523C-88C8-4AFE-8597-30137E88EC35}"/>
            </a:ext>
          </a:extLst>
        </xdr:cNvPr>
        <xdr:cNvSpPr txBox="1"/>
      </xdr:nvSpPr>
      <xdr:spPr>
        <a:xfrm>
          <a:off x="15378669" y="646834"/>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sz="1100"/>
        </a:p>
      </xdr:txBody>
    </xdr:sp>
    <xdr:clientData/>
  </xdr:oneCellAnchor>
  <xdr:oneCellAnchor>
    <xdr:from>
      <xdr:col>17</xdr:col>
      <xdr:colOff>39089</xdr:colOff>
      <xdr:row>1</xdr:row>
      <xdr:rowOff>138546</xdr:rowOff>
    </xdr:from>
    <xdr:ext cx="914400" cy="264560"/>
    <xdr:sp macro="" textlink="">
      <xdr:nvSpPr>
        <xdr:cNvPr id="15" name="TextBox 14">
          <a:extLst>
            <a:ext uri="{FF2B5EF4-FFF2-40B4-BE49-F238E27FC236}">
              <a16:creationId xmlns:a16="http://schemas.microsoft.com/office/drawing/2014/main" id="{3DE50FE2-C005-43AF-B5B4-809C7BA1B630}"/>
            </a:ext>
          </a:extLst>
        </xdr:cNvPr>
        <xdr:cNvSpPr txBox="1"/>
      </xdr:nvSpPr>
      <xdr:spPr>
        <a:xfrm>
          <a:off x="15364814" y="605271"/>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a:p>
      </xdr:txBody>
    </xdr:sp>
    <xdr:clientData/>
  </xdr:oneCellAnchor>
  <xdr:oneCellAnchor>
    <xdr:from>
      <xdr:col>16</xdr:col>
      <xdr:colOff>1064326</xdr:colOff>
      <xdr:row>1</xdr:row>
      <xdr:rowOff>235528</xdr:rowOff>
    </xdr:from>
    <xdr:ext cx="914400" cy="264560"/>
    <xdr:sp macro="" textlink="">
      <xdr:nvSpPr>
        <xdr:cNvPr id="16" name="TextBox 15">
          <a:extLst>
            <a:ext uri="{FF2B5EF4-FFF2-40B4-BE49-F238E27FC236}">
              <a16:creationId xmlns:a16="http://schemas.microsoft.com/office/drawing/2014/main" id="{44FF0AB8-614B-4C33-99FB-B6FC97B4BD75}"/>
            </a:ext>
          </a:extLst>
        </xdr:cNvPr>
        <xdr:cNvSpPr txBox="1"/>
      </xdr:nvSpPr>
      <xdr:spPr>
        <a:xfrm>
          <a:off x="15323251" y="70225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67B4D-43A1-4C5F-A888-6B8A975D7E43}">
  <sheetPr>
    <tabColor rgb="FF9900FF"/>
  </sheetPr>
  <dimension ref="A1:AH248"/>
  <sheetViews>
    <sheetView tabSelected="1" zoomScale="60" zoomScaleNormal="60" workbookViewId="0">
      <pane xSplit="15" ySplit="2" topLeftCell="P3" activePane="bottomRight" state="frozenSplit"/>
      <selection pane="topRight" activeCell="L1" sqref="L1"/>
      <selection pane="bottomLeft" activeCell="A2" sqref="A2"/>
      <selection pane="bottomRight" activeCell="J260" sqref="J260"/>
    </sheetView>
  </sheetViews>
  <sheetFormatPr defaultRowHeight="18.75" x14ac:dyDescent="0.3"/>
  <cols>
    <col min="1" max="1" width="6.7109375" style="43" customWidth="1"/>
    <col min="2" max="2" width="14.7109375" style="44" customWidth="1"/>
    <col min="3" max="3" width="14.7109375" style="64" customWidth="1"/>
    <col min="4" max="4" width="14.7109375" style="43" customWidth="1"/>
    <col min="5" max="6" width="20.7109375" style="65" customWidth="1"/>
    <col min="7" max="7" width="20.7109375" style="43" customWidth="1"/>
    <col min="8" max="10" width="7.7109375" style="43" customWidth="1"/>
    <col min="11" max="11" width="13.7109375" style="43" customWidth="1"/>
    <col min="12" max="12" width="14.42578125" style="43" customWidth="1"/>
    <col min="13" max="13" width="25.7109375" style="65" customWidth="1"/>
    <col min="14" max="14" width="7.7109375" style="43" customWidth="1"/>
    <col min="15" max="15" width="8.7109375" style="66" customWidth="1"/>
    <col min="16" max="16" width="8.7109375" style="67" customWidth="1"/>
    <col min="17" max="17" width="14.7109375" style="64" customWidth="1"/>
    <col min="18" max="18" width="11.7109375" style="43" customWidth="1"/>
    <col min="19" max="19" width="14.7109375" style="64" customWidth="1"/>
    <col min="20" max="20" width="8.7109375" style="43" customWidth="1"/>
    <col min="21" max="21" width="14.7109375" style="64" customWidth="1"/>
    <col min="22" max="22" width="14.7109375" style="43" customWidth="1"/>
    <col min="23" max="23" width="23.85546875" style="43" customWidth="1"/>
    <col min="24" max="24" width="18.7109375" style="68" customWidth="1"/>
    <col min="25" max="25" width="18.7109375" style="67" hidden="1" customWidth="1"/>
    <col min="26" max="26" width="18.7109375" style="69" hidden="1" customWidth="1"/>
    <col min="27" max="27" width="14.7109375" style="69" hidden="1" customWidth="1"/>
    <col min="28" max="28" width="14.7109375" style="67" customWidth="1"/>
    <col min="29" max="29" width="14.7109375" style="43" customWidth="1"/>
    <col min="30" max="30" width="28.7109375" style="67" bestFit="1" customWidth="1"/>
    <col min="31" max="31" width="14.7109375" style="43" customWidth="1"/>
    <col min="32" max="32" width="15.140625" style="67" customWidth="1"/>
    <col min="33" max="33" width="24.7109375" style="43" customWidth="1"/>
    <col min="34" max="34" width="85.7109375" style="70" customWidth="1"/>
    <col min="35" max="16384" width="9.140625" style="67"/>
  </cols>
  <sheetData>
    <row r="1" spans="1:34" s="48" customFormat="1" ht="36.950000000000003" customHeight="1" thickBot="1" x14ac:dyDescent="0.35">
      <c r="A1" s="45"/>
      <c r="B1" s="45"/>
      <c r="C1" s="45"/>
      <c r="D1" s="45"/>
      <c r="E1" s="45"/>
      <c r="F1" s="45"/>
      <c r="G1" s="45"/>
      <c r="H1" s="45"/>
      <c r="I1" s="45"/>
      <c r="J1" s="45"/>
      <c r="K1" s="45"/>
      <c r="L1" s="45"/>
      <c r="M1" s="45"/>
      <c r="N1" s="45"/>
      <c r="O1" s="45"/>
      <c r="P1" s="1" t="s">
        <v>0</v>
      </c>
      <c r="Q1" s="2"/>
      <c r="R1" s="2"/>
      <c r="S1" s="2"/>
      <c r="T1" s="2"/>
      <c r="U1" s="2"/>
      <c r="V1" s="2"/>
      <c r="W1" s="3"/>
      <c r="X1" s="1" t="s">
        <v>1</v>
      </c>
      <c r="Y1" s="2"/>
      <c r="Z1" s="2"/>
      <c r="AA1" s="2"/>
      <c r="AB1" s="3"/>
      <c r="AC1" s="46" t="s">
        <v>2</v>
      </c>
      <c r="AD1" s="46"/>
      <c r="AE1" s="46"/>
      <c r="AF1" s="46"/>
      <c r="AG1" s="47" t="s">
        <v>3</v>
      </c>
      <c r="AH1" s="46"/>
    </row>
    <row r="2" spans="1:34" s="59" customFormat="1" ht="159.94999999999999" customHeight="1" thickBot="1" x14ac:dyDescent="0.3">
      <c r="A2" s="4" t="s">
        <v>4</v>
      </c>
      <c r="B2" s="5" t="s">
        <v>5</v>
      </c>
      <c r="C2" s="6" t="s">
        <v>6</v>
      </c>
      <c r="D2" s="7" t="s">
        <v>7</v>
      </c>
      <c r="E2" s="7" t="s">
        <v>8</v>
      </c>
      <c r="F2" s="7" t="s">
        <v>9</v>
      </c>
      <c r="G2" s="7" t="s">
        <v>10</v>
      </c>
      <c r="H2" s="7" t="s">
        <v>11</v>
      </c>
      <c r="I2" s="7" t="s">
        <v>12</v>
      </c>
      <c r="J2" s="8" t="s">
        <v>13</v>
      </c>
      <c r="K2" s="7" t="s">
        <v>14</v>
      </c>
      <c r="L2" s="7" t="s">
        <v>15</v>
      </c>
      <c r="M2" s="7" t="s">
        <v>16</v>
      </c>
      <c r="N2" s="9" t="s">
        <v>17</v>
      </c>
      <c r="O2" s="49" t="s">
        <v>18</v>
      </c>
      <c r="P2" s="50" t="s">
        <v>19</v>
      </c>
      <c r="Q2" s="51" t="s">
        <v>20</v>
      </c>
      <c r="R2" s="7" t="s">
        <v>21</v>
      </c>
      <c r="S2" s="51" t="s">
        <v>22</v>
      </c>
      <c r="T2" s="7" t="s">
        <v>23</v>
      </c>
      <c r="U2" s="51" t="s">
        <v>24</v>
      </c>
      <c r="V2" s="7" t="s">
        <v>25</v>
      </c>
      <c r="W2" s="52" t="s">
        <v>26</v>
      </c>
      <c r="X2" s="53" t="s">
        <v>27</v>
      </c>
      <c r="Y2" s="54" t="s">
        <v>28</v>
      </c>
      <c r="Z2" s="55" t="s">
        <v>29</v>
      </c>
      <c r="AA2" s="51" t="s">
        <v>30</v>
      </c>
      <c r="AB2" s="56" t="s">
        <v>31</v>
      </c>
      <c r="AC2" s="57" t="s">
        <v>32</v>
      </c>
      <c r="AD2" s="58" t="s">
        <v>33</v>
      </c>
      <c r="AE2" s="58" t="s">
        <v>34</v>
      </c>
      <c r="AF2" s="7" t="s">
        <v>35</v>
      </c>
      <c r="AG2" s="4" t="s">
        <v>36</v>
      </c>
      <c r="AH2" s="7" t="s">
        <v>876</v>
      </c>
    </row>
    <row r="3" spans="1:34" s="19" customFormat="1" ht="75" x14ac:dyDescent="0.3">
      <c r="A3" s="10">
        <v>1</v>
      </c>
      <c r="B3" s="20">
        <v>12846391</v>
      </c>
      <c r="C3" s="16">
        <v>45672</v>
      </c>
      <c r="D3" s="16">
        <v>45674</v>
      </c>
      <c r="E3" s="21" t="s">
        <v>37</v>
      </c>
      <c r="F3" s="21" t="s">
        <v>38</v>
      </c>
      <c r="G3" s="22" t="s">
        <v>39</v>
      </c>
      <c r="H3" s="10">
        <v>15</v>
      </c>
      <c r="I3" s="10">
        <v>0.4</v>
      </c>
      <c r="J3" s="10" t="s">
        <v>40</v>
      </c>
      <c r="K3" s="10" t="s">
        <v>41</v>
      </c>
      <c r="L3" s="10" t="s">
        <v>42</v>
      </c>
      <c r="M3" s="21" t="s">
        <v>43</v>
      </c>
      <c r="N3" s="23" t="s">
        <v>44</v>
      </c>
      <c r="O3" s="11">
        <v>1</v>
      </c>
      <c r="P3" s="60">
        <f t="shared" ref="P3:P67" si="0">Q3-D3</f>
        <v>5</v>
      </c>
      <c r="Q3" s="30">
        <v>45679</v>
      </c>
      <c r="R3" s="10">
        <f t="shared" ref="R3:R67" si="1">S3-Q3</f>
        <v>0</v>
      </c>
      <c r="S3" s="30">
        <f>AA3</f>
        <v>45679</v>
      </c>
      <c r="T3" s="10">
        <v>120</v>
      </c>
      <c r="U3" s="16">
        <f>S3+T3</f>
        <v>45799</v>
      </c>
      <c r="V3" s="16">
        <v>45695</v>
      </c>
      <c r="W3" s="23" t="str">
        <f>O3&amp;"-"&amp;H3&amp;"/"&amp;I3&amp;"/"&amp;J3&amp;"/Т/25"</f>
        <v>1-15/0,4/III/Т/25</v>
      </c>
      <c r="X3" s="12">
        <v>17981.55</v>
      </c>
      <c r="Y3" s="13">
        <v>17981.55</v>
      </c>
      <c r="Z3" s="61">
        <f t="shared" ref="Z3:Z67" si="2">X3-Y3</f>
        <v>0</v>
      </c>
      <c r="AA3" s="14">
        <v>45679</v>
      </c>
      <c r="AB3" s="15">
        <v>45679</v>
      </c>
      <c r="AC3" s="16"/>
      <c r="AD3" s="22" t="str">
        <f>_xlfn.CONCAT("25-",O3," ",TEXT(Q3,"ДД.ММ.ГГГГ")," от ",TEXT(AE3,"ДД.ММ.ГГГГ"))</f>
        <v>25-1 22.01.2025 от 07.02.2025</v>
      </c>
      <c r="AE3" s="16">
        <v>45695</v>
      </c>
      <c r="AF3" s="22">
        <f t="shared" ref="AF3:AF67" si="3">AE3-S3</f>
        <v>16</v>
      </c>
      <c r="AG3" s="17" t="s">
        <v>45</v>
      </c>
      <c r="AH3" s="18" t="s">
        <v>877</v>
      </c>
    </row>
    <row r="4" spans="1:34" s="19" customFormat="1" ht="93.75" x14ac:dyDescent="0.3">
      <c r="A4" s="10">
        <v>2</v>
      </c>
      <c r="B4" s="20">
        <v>12819850</v>
      </c>
      <c r="C4" s="16">
        <v>45670</v>
      </c>
      <c r="D4" s="16">
        <v>45679</v>
      </c>
      <c r="E4" s="21" t="s">
        <v>46</v>
      </c>
      <c r="F4" s="21" t="s">
        <v>47</v>
      </c>
      <c r="G4" s="22" t="s">
        <v>39</v>
      </c>
      <c r="H4" s="10">
        <v>5</v>
      </c>
      <c r="I4" s="10">
        <v>0.22</v>
      </c>
      <c r="J4" s="10" t="s">
        <v>40</v>
      </c>
      <c r="K4" s="10" t="s">
        <v>48</v>
      </c>
      <c r="L4" s="10" t="s">
        <v>42</v>
      </c>
      <c r="M4" s="21" t="s">
        <v>49</v>
      </c>
      <c r="N4" s="23" t="s">
        <v>44</v>
      </c>
      <c r="O4" s="24">
        <v>2</v>
      </c>
      <c r="P4" s="60">
        <f t="shared" si="0"/>
        <v>9</v>
      </c>
      <c r="Q4" s="30">
        <v>45688</v>
      </c>
      <c r="R4" s="10">
        <f t="shared" si="1"/>
        <v>28</v>
      </c>
      <c r="S4" s="30">
        <f t="shared" ref="S4:S68" si="4">AA4</f>
        <v>45716</v>
      </c>
      <c r="T4" s="10">
        <v>120</v>
      </c>
      <c r="U4" s="16">
        <f t="shared" ref="U4:U67" si="5">S4+T4</f>
        <v>45836</v>
      </c>
      <c r="V4" s="16" t="str">
        <f t="shared" ref="V4:V67" ca="1" si="6">IF(ISBLANK(U4),"",IF(U4&lt;=TODAY(),"Срок вышел",CONCATENATE("Осталось ",U4-TODAY())))</f>
        <v>Срок вышел</v>
      </c>
      <c r="W4" s="23" t="str">
        <f t="shared" ref="W4:W68" si="7">O4&amp;"-"&amp;H4&amp;"/"&amp;I4&amp;"/"&amp;J4&amp;"/Т/25"</f>
        <v>2-5/0,22/III/Т/25</v>
      </c>
      <c r="X4" s="25">
        <v>34023.449999999997</v>
      </c>
      <c r="Y4" s="26">
        <v>34023.449999999997</v>
      </c>
      <c r="Z4" s="36">
        <f t="shared" si="2"/>
        <v>0</v>
      </c>
      <c r="AA4" s="27">
        <v>45716</v>
      </c>
      <c r="AB4" s="28">
        <v>45693</v>
      </c>
      <c r="AC4" s="10"/>
      <c r="AD4" s="22" t="str">
        <f>_xlfn.CONCAT("25-",O4," ",TEXT(Q4,"ДД.ММ.ГГГГ")," от ",TEXT(AE4,"ДД.ММ.ГГГГ"))</f>
        <v>25-2 31.01.2025 от 04.06.2025</v>
      </c>
      <c r="AE4" s="16">
        <v>45812</v>
      </c>
      <c r="AF4" s="22">
        <f t="shared" si="3"/>
        <v>96</v>
      </c>
      <c r="AG4" s="17" t="s">
        <v>45</v>
      </c>
      <c r="AH4" s="18" t="s">
        <v>878</v>
      </c>
    </row>
    <row r="5" spans="1:34" s="32" customFormat="1" ht="93.75" x14ac:dyDescent="0.25">
      <c r="A5" s="10">
        <v>3</v>
      </c>
      <c r="B5" s="29">
        <v>12820230</v>
      </c>
      <c r="C5" s="30">
        <v>45670</v>
      </c>
      <c r="D5" s="16">
        <v>45679</v>
      </c>
      <c r="E5" s="31" t="s">
        <v>50</v>
      </c>
      <c r="F5" s="21" t="s">
        <v>51</v>
      </c>
      <c r="G5" s="22" t="s">
        <v>39</v>
      </c>
      <c r="H5" s="10">
        <v>5</v>
      </c>
      <c r="I5" s="10">
        <v>0.22</v>
      </c>
      <c r="J5" s="10" t="s">
        <v>40</v>
      </c>
      <c r="K5" s="10" t="s">
        <v>48</v>
      </c>
      <c r="L5" s="10" t="s">
        <v>42</v>
      </c>
      <c r="M5" s="31" t="s">
        <v>49</v>
      </c>
      <c r="N5" s="23" t="s">
        <v>44</v>
      </c>
      <c r="O5" s="24">
        <v>3</v>
      </c>
      <c r="P5" s="60">
        <f t="shared" si="0"/>
        <v>9</v>
      </c>
      <c r="Q5" s="30">
        <v>45688</v>
      </c>
      <c r="R5" s="10">
        <f t="shared" si="1"/>
        <v>28</v>
      </c>
      <c r="S5" s="30">
        <f t="shared" si="4"/>
        <v>45716</v>
      </c>
      <c r="T5" s="10">
        <v>120</v>
      </c>
      <c r="U5" s="16">
        <f t="shared" si="5"/>
        <v>45836</v>
      </c>
      <c r="V5" s="16" t="str">
        <f t="shared" ca="1" si="6"/>
        <v>Срок вышел</v>
      </c>
      <c r="W5" s="23" t="str">
        <f t="shared" si="7"/>
        <v>3-5/0,22/III/Т/25</v>
      </c>
      <c r="X5" s="25">
        <v>34023.449999999997</v>
      </c>
      <c r="Y5" s="26">
        <v>34023.449999999997</v>
      </c>
      <c r="Z5" s="36">
        <f t="shared" si="2"/>
        <v>0</v>
      </c>
      <c r="AA5" s="27">
        <v>45716</v>
      </c>
      <c r="AB5" s="28">
        <v>45693</v>
      </c>
      <c r="AC5" s="22"/>
      <c r="AD5" s="22" t="str">
        <f>_xlfn.CONCAT("25-",O5," ",TEXT(Q5,"ДД.ММ.ГГГГ")," от ",TEXT(AE5,"ДД.ММ.ГГГГ"))</f>
        <v>25-3 31.01.2025 от 04.06.2025</v>
      </c>
      <c r="AE5" s="16">
        <v>45812</v>
      </c>
      <c r="AF5" s="22">
        <f t="shared" si="3"/>
        <v>96</v>
      </c>
      <c r="AG5" s="17" t="s">
        <v>45</v>
      </c>
      <c r="AH5" s="18" t="s">
        <v>878</v>
      </c>
    </row>
    <row r="6" spans="1:34" s="19" customFormat="1" ht="131.25" x14ac:dyDescent="0.3">
      <c r="A6" s="10">
        <v>4</v>
      </c>
      <c r="B6" s="29">
        <v>12826429</v>
      </c>
      <c r="C6" s="30">
        <v>45671</v>
      </c>
      <c r="D6" s="16">
        <v>45679</v>
      </c>
      <c r="E6" s="31" t="s">
        <v>52</v>
      </c>
      <c r="F6" s="31" t="s">
        <v>53</v>
      </c>
      <c r="G6" s="22" t="s">
        <v>54</v>
      </c>
      <c r="H6" s="22">
        <v>150</v>
      </c>
      <c r="I6" s="10">
        <v>0.4</v>
      </c>
      <c r="J6" s="10" t="s">
        <v>40</v>
      </c>
      <c r="K6" s="10" t="s">
        <v>48</v>
      </c>
      <c r="L6" s="10" t="s">
        <v>55</v>
      </c>
      <c r="M6" s="33" t="s">
        <v>56</v>
      </c>
      <c r="N6" s="23" t="s">
        <v>44</v>
      </c>
      <c r="O6" s="24">
        <v>4</v>
      </c>
      <c r="P6" s="60">
        <f t="shared" si="0"/>
        <v>12</v>
      </c>
      <c r="Q6" s="30">
        <v>45691</v>
      </c>
      <c r="R6" s="10">
        <f t="shared" si="1"/>
        <v>23</v>
      </c>
      <c r="S6" s="30">
        <f t="shared" si="4"/>
        <v>45714</v>
      </c>
      <c r="T6" s="10">
        <v>120</v>
      </c>
      <c r="U6" s="16">
        <f t="shared" si="5"/>
        <v>45834</v>
      </c>
      <c r="V6" s="16" t="str">
        <f t="shared" ca="1" si="6"/>
        <v>Срок вышел</v>
      </c>
      <c r="W6" s="23" t="str">
        <f t="shared" si="7"/>
        <v>4-150/0,4/III/Т/25</v>
      </c>
      <c r="X6" s="25">
        <v>47924.1</v>
      </c>
      <c r="Y6" s="26">
        <v>47924.1</v>
      </c>
      <c r="Z6" s="36">
        <f t="shared" si="2"/>
        <v>0</v>
      </c>
      <c r="AA6" s="27">
        <v>45714</v>
      </c>
      <c r="AB6" s="28">
        <v>45713</v>
      </c>
      <c r="AC6" s="22"/>
      <c r="AD6" s="10"/>
      <c r="AE6" s="10"/>
      <c r="AF6" s="22">
        <f t="shared" si="3"/>
        <v>-45714</v>
      </c>
      <c r="AG6" s="17" t="s">
        <v>57</v>
      </c>
      <c r="AH6" s="34" t="s">
        <v>879</v>
      </c>
    </row>
    <row r="7" spans="1:34" s="19" customFormat="1" ht="75" x14ac:dyDescent="0.3">
      <c r="A7" s="10">
        <v>5</v>
      </c>
      <c r="B7" s="29">
        <v>12857766</v>
      </c>
      <c r="C7" s="30">
        <v>45673</v>
      </c>
      <c r="D7" s="16">
        <v>45679</v>
      </c>
      <c r="E7" s="31" t="s">
        <v>58</v>
      </c>
      <c r="F7" s="31" t="s">
        <v>59</v>
      </c>
      <c r="G7" s="22" t="s">
        <v>39</v>
      </c>
      <c r="H7" s="22">
        <v>10</v>
      </c>
      <c r="I7" s="10">
        <v>0.4</v>
      </c>
      <c r="J7" s="10" t="s">
        <v>40</v>
      </c>
      <c r="K7" s="10" t="s">
        <v>48</v>
      </c>
      <c r="L7" s="10" t="s">
        <v>42</v>
      </c>
      <c r="M7" s="31" t="s">
        <v>60</v>
      </c>
      <c r="N7" s="23" t="s">
        <v>44</v>
      </c>
      <c r="O7" s="24">
        <v>5</v>
      </c>
      <c r="P7" s="60">
        <f t="shared" si="0"/>
        <v>12</v>
      </c>
      <c r="Q7" s="30">
        <v>45691</v>
      </c>
      <c r="R7" s="10">
        <f t="shared" si="1"/>
        <v>11</v>
      </c>
      <c r="S7" s="30">
        <f t="shared" si="4"/>
        <v>45702</v>
      </c>
      <c r="T7" s="10">
        <v>120</v>
      </c>
      <c r="U7" s="16">
        <f t="shared" si="5"/>
        <v>45822</v>
      </c>
      <c r="V7" s="16" t="str">
        <f t="shared" ca="1" si="6"/>
        <v>Срок вышел</v>
      </c>
      <c r="W7" s="23" t="str">
        <f t="shared" si="7"/>
        <v>5-10/0,4/III/Т/25</v>
      </c>
      <c r="X7" s="25">
        <v>68046.899999999994</v>
      </c>
      <c r="Y7" s="26">
        <v>68046.899999999994</v>
      </c>
      <c r="Z7" s="36">
        <f t="shared" si="2"/>
        <v>0</v>
      </c>
      <c r="AA7" s="27">
        <v>45702</v>
      </c>
      <c r="AB7" s="28">
        <v>45701</v>
      </c>
      <c r="AC7" s="30"/>
      <c r="AD7" s="22"/>
      <c r="AE7" s="10"/>
      <c r="AF7" s="22">
        <f t="shared" si="3"/>
        <v>-45702</v>
      </c>
      <c r="AG7" s="17" t="s">
        <v>57</v>
      </c>
      <c r="AH7" s="34" t="s">
        <v>880</v>
      </c>
    </row>
    <row r="8" spans="1:34" s="19" customFormat="1" ht="56.25" x14ac:dyDescent="0.3">
      <c r="A8" s="10">
        <v>6</v>
      </c>
      <c r="B8" s="29">
        <v>12866724</v>
      </c>
      <c r="C8" s="30">
        <v>45674</v>
      </c>
      <c r="D8" s="30">
        <v>45681</v>
      </c>
      <c r="E8" s="31" t="s">
        <v>61</v>
      </c>
      <c r="F8" s="31" t="s">
        <v>62</v>
      </c>
      <c r="G8" s="22" t="s">
        <v>39</v>
      </c>
      <c r="H8" s="10">
        <v>15</v>
      </c>
      <c r="I8" s="10">
        <v>0.4</v>
      </c>
      <c r="J8" s="10" t="s">
        <v>40</v>
      </c>
      <c r="K8" s="10" t="s">
        <v>41</v>
      </c>
      <c r="L8" s="10" t="s">
        <v>42</v>
      </c>
      <c r="M8" s="31" t="s">
        <v>63</v>
      </c>
      <c r="N8" s="23" t="s">
        <v>44</v>
      </c>
      <c r="O8" s="24">
        <v>6</v>
      </c>
      <c r="P8" s="60">
        <f t="shared" si="0"/>
        <v>10</v>
      </c>
      <c r="Q8" s="30">
        <f t="shared" ref="Q8:Q71" si="8">D8+10</f>
        <v>45691</v>
      </c>
      <c r="R8" s="10">
        <f t="shared" si="1"/>
        <v>1</v>
      </c>
      <c r="S8" s="30">
        <f t="shared" si="4"/>
        <v>45692</v>
      </c>
      <c r="T8" s="10">
        <v>30</v>
      </c>
      <c r="U8" s="16">
        <f t="shared" si="5"/>
        <v>45722</v>
      </c>
      <c r="V8" s="16">
        <v>45702</v>
      </c>
      <c r="W8" s="23" t="str">
        <f t="shared" si="7"/>
        <v>6-15/0,4/III/Т/25</v>
      </c>
      <c r="X8" s="25">
        <v>42353.975999999995</v>
      </c>
      <c r="Y8" s="26">
        <v>42353.975999999995</v>
      </c>
      <c r="Z8" s="36">
        <f t="shared" si="2"/>
        <v>0</v>
      </c>
      <c r="AA8" s="27">
        <v>45692</v>
      </c>
      <c r="AB8" s="28">
        <v>45691</v>
      </c>
      <c r="AC8" s="22"/>
      <c r="AD8" s="22" t="str">
        <f>_xlfn.CONCAT("25-",O8," ",TEXT(Q8,"ДД.ММ.ГГГГ")," от ",TEXT(AE8,"ДД.ММ.ГГГГ"))</f>
        <v>25-6 03.02.2025 от 14.02.2025</v>
      </c>
      <c r="AE8" s="16">
        <v>45702</v>
      </c>
      <c r="AF8" s="22">
        <f t="shared" si="3"/>
        <v>10</v>
      </c>
      <c r="AG8" s="17" t="s">
        <v>45</v>
      </c>
      <c r="AH8" s="34" t="s">
        <v>64</v>
      </c>
    </row>
    <row r="9" spans="1:34" s="19" customFormat="1" ht="75" x14ac:dyDescent="0.3">
      <c r="A9" s="10">
        <v>7</v>
      </c>
      <c r="B9" s="29">
        <v>12799273</v>
      </c>
      <c r="C9" s="30">
        <v>45667</v>
      </c>
      <c r="D9" s="30">
        <v>45684</v>
      </c>
      <c r="E9" s="31" t="s">
        <v>65</v>
      </c>
      <c r="F9" s="31" t="s">
        <v>66</v>
      </c>
      <c r="G9" s="22" t="s">
        <v>67</v>
      </c>
      <c r="H9" s="22">
        <v>15</v>
      </c>
      <c r="I9" s="10">
        <v>0.4</v>
      </c>
      <c r="J9" s="10" t="s">
        <v>40</v>
      </c>
      <c r="K9" s="10" t="s">
        <v>48</v>
      </c>
      <c r="L9" s="10" t="s">
        <v>55</v>
      </c>
      <c r="M9" s="31" t="s">
        <v>68</v>
      </c>
      <c r="N9" s="23" t="s">
        <v>44</v>
      </c>
      <c r="O9" s="24">
        <v>7</v>
      </c>
      <c r="P9" s="60">
        <f t="shared" si="0"/>
        <v>10</v>
      </c>
      <c r="Q9" s="30">
        <f t="shared" si="8"/>
        <v>45694</v>
      </c>
      <c r="R9" s="10">
        <f t="shared" si="1"/>
        <v>-45694</v>
      </c>
      <c r="S9" s="30">
        <f t="shared" si="4"/>
        <v>0</v>
      </c>
      <c r="T9" s="10">
        <v>120</v>
      </c>
      <c r="U9" s="16">
        <f t="shared" si="5"/>
        <v>120</v>
      </c>
      <c r="V9" s="16" t="str">
        <f t="shared" ca="1" si="6"/>
        <v>Срок вышел</v>
      </c>
      <c r="W9" s="23" t="str">
        <f t="shared" si="7"/>
        <v>7-15/0,4/III/Т/25</v>
      </c>
      <c r="X9" s="25">
        <v>94679.28</v>
      </c>
      <c r="Y9" s="26"/>
      <c r="Z9" s="36">
        <f t="shared" si="2"/>
        <v>94679.28</v>
      </c>
      <c r="AA9" s="27"/>
      <c r="AB9" s="28">
        <v>45694</v>
      </c>
      <c r="AC9" s="22"/>
      <c r="AD9" s="22"/>
      <c r="AE9" s="10"/>
      <c r="AF9" s="22">
        <f t="shared" si="3"/>
        <v>0</v>
      </c>
      <c r="AG9" s="17" t="s">
        <v>69</v>
      </c>
      <c r="AH9" s="34" t="s">
        <v>881</v>
      </c>
    </row>
    <row r="10" spans="1:34" s="19" customFormat="1" ht="187.5" x14ac:dyDescent="0.3">
      <c r="A10" s="10">
        <v>8</v>
      </c>
      <c r="B10" s="29">
        <v>12934531</v>
      </c>
      <c r="C10" s="30">
        <v>45680</v>
      </c>
      <c r="D10" s="30">
        <v>45684</v>
      </c>
      <c r="E10" s="31" t="s">
        <v>70</v>
      </c>
      <c r="F10" s="31" t="s">
        <v>71</v>
      </c>
      <c r="G10" s="22" t="s">
        <v>72</v>
      </c>
      <c r="H10" s="62">
        <v>116.8</v>
      </c>
      <c r="I10" s="10">
        <v>0.4</v>
      </c>
      <c r="J10" s="10" t="s">
        <v>73</v>
      </c>
      <c r="K10" s="10" t="s">
        <v>48</v>
      </c>
      <c r="L10" s="10" t="s">
        <v>55</v>
      </c>
      <c r="M10" s="31" t="s">
        <v>74</v>
      </c>
      <c r="N10" s="23" t="s">
        <v>44</v>
      </c>
      <c r="O10" s="24">
        <v>8</v>
      </c>
      <c r="P10" s="60">
        <f t="shared" si="0"/>
        <v>10</v>
      </c>
      <c r="Q10" s="30">
        <f t="shared" si="8"/>
        <v>45694</v>
      </c>
      <c r="R10" s="10">
        <f t="shared" si="1"/>
        <v>-45694</v>
      </c>
      <c r="S10" s="30">
        <f t="shared" si="4"/>
        <v>0</v>
      </c>
      <c r="T10" s="10">
        <v>120</v>
      </c>
      <c r="U10" s="16">
        <f t="shared" si="5"/>
        <v>120</v>
      </c>
      <c r="V10" s="16" t="str">
        <f t="shared" ca="1" si="6"/>
        <v>Срок вышел</v>
      </c>
      <c r="W10" s="23" t="str">
        <f t="shared" si="7"/>
        <v>8-116,8/0,4/II/Т/25</v>
      </c>
      <c r="X10" s="25">
        <v>7191946.9800000004</v>
      </c>
      <c r="Y10" s="26"/>
      <c r="Z10" s="36">
        <f t="shared" si="2"/>
        <v>7191946.9800000004</v>
      </c>
      <c r="AA10" s="27"/>
      <c r="AB10" s="28">
        <v>45721</v>
      </c>
      <c r="AC10" s="22"/>
      <c r="AD10" s="22"/>
      <c r="AE10" s="10"/>
      <c r="AF10" s="22">
        <f t="shared" si="3"/>
        <v>0</v>
      </c>
      <c r="AG10" s="17" t="s">
        <v>69</v>
      </c>
      <c r="AH10" s="34" t="s">
        <v>882</v>
      </c>
    </row>
    <row r="11" spans="1:34" s="19" customFormat="1" ht="150" x14ac:dyDescent="0.3">
      <c r="A11" s="10">
        <v>9</v>
      </c>
      <c r="B11" s="29">
        <v>12874432</v>
      </c>
      <c r="C11" s="30">
        <v>45674</v>
      </c>
      <c r="D11" s="30">
        <v>45684</v>
      </c>
      <c r="E11" s="31" t="s">
        <v>75</v>
      </c>
      <c r="F11" s="31" t="s">
        <v>76</v>
      </c>
      <c r="G11" s="22" t="s">
        <v>39</v>
      </c>
      <c r="H11" s="10">
        <v>15</v>
      </c>
      <c r="I11" s="10">
        <v>0.4</v>
      </c>
      <c r="J11" s="10" t="s">
        <v>40</v>
      </c>
      <c r="K11" s="10" t="s">
        <v>48</v>
      </c>
      <c r="L11" s="10" t="s">
        <v>42</v>
      </c>
      <c r="M11" s="31" t="s">
        <v>77</v>
      </c>
      <c r="N11" s="23" t="s">
        <v>44</v>
      </c>
      <c r="O11" s="24">
        <v>9</v>
      </c>
      <c r="P11" s="60">
        <f t="shared" si="0"/>
        <v>9</v>
      </c>
      <c r="Q11" s="30">
        <v>45693</v>
      </c>
      <c r="R11" s="10">
        <f t="shared" si="1"/>
        <v>5</v>
      </c>
      <c r="S11" s="30">
        <f t="shared" si="4"/>
        <v>45698</v>
      </c>
      <c r="T11" s="10">
        <v>120</v>
      </c>
      <c r="U11" s="16">
        <f t="shared" si="5"/>
        <v>45818</v>
      </c>
      <c r="V11" s="16">
        <v>45720</v>
      </c>
      <c r="W11" s="23" t="str">
        <f t="shared" si="7"/>
        <v>9-15/0,4/III/Т/25</v>
      </c>
      <c r="X11" s="25">
        <v>17981.55</v>
      </c>
      <c r="Y11" s="26">
        <v>17981.55</v>
      </c>
      <c r="Z11" s="36">
        <f t="shared" si="2"/>
        <v>0</v>
      </c>
      <c r="AA11" s="27">
        <v>45698</v>
      </c>
      <c r="AB11" s="28">
        <v>45694</v>
      </c>
      <c r="AC11" s="22"/>
      <c r="AD11" s="22" t="s">
        <v>78</v>
      </c>
      <c r="AE11" s="16">
        <v>45720</v>
      </c>
      <c r="AF11" s="22">
        <f t="shared" si="3"/>
        <v>22</v>
      </c>
      <c r="AG11" s="17" t="s">
        <v>45</v>
      </c>
      <c r="AH11" s="34" t="s">
        <v>883</v>
      </c>
    </row>
    <row r="12" spans="1:34" s="19" customFormat="1" ht="93.75" x14ac:dyDescent="0.3">
      <c r="A12" s="10">
        <v>10</v>
      </c>
      <c r="B12" s="29">
        <v>12949124</v>
      </c>
      <c r="C12" s="30">
        <v>45681</v>
      </c>
      <c r="D12" s="30">
        <v>45685</v>
      </c>
      <c r="E12" s="31" t="s">
        <v>79</v>
      </c>
      <c r="F12" s="31" t="s">
        <v>80</v>
      </c>
      <c r="G12" s="22" t="s">
        <v>39</v>
      </c>
      <c r="H12" s="22">
        <v>5</v>
      </c>
      <c r="I12" s="10">
        <v>0.22</v>
      </c>
      <c r="J12" s="10" t="s">
        <v>40</v>
      </c>
      <c r="K12" s="10" t="s">
        <v>48</v>
      </c>
      <c r="L12" s="10" t="s">
        <v>42</v>
      </c>
      <c r="M12" s="31" t="s">
        <v>81</v>
      </c>
      <c r="N12" s="23" t="s">
        <v>44</v>
      </c>
      <c r="O12" s="24">
        <v>10</v>
      </c>
      <c r="P12" s="60">
        <f t="shared" si="0"/>
        <v>8</v>
      </c>
      <c r="Q12" s="30">
        <v>45693</v>
      </c>
      <c r="R12" s="10">
        <f t="shared" si="1"/>
        <v>-45693</v>
      </c>
      <c r="S12" s="30">
        <f t="shared" si="4"/>
        <v>0</v>
      </c>
      <c r="T12" s="10">
        <v>180</v>
      </c>
      <c r="U12" s="16">
        <f t="shared" si="5"/>
        <v>180</v>
      </c>
      <c r="V12" s="16" t="str">
        <f t="shared" ca="1" si="6"/>
        <v>Срок вышел</v>
      </c>
      <c r="W12" s="23" t="str">
        <f t="shared" si="7"/>
        <v>10-5/0,22/III/Т/25</v>
      </c>
      <c r="X12" s="25">
        <v>34023.449999999997</v>
      </c>
      <c r="Y12" s="26"/>
      <c r="Z12" s="36">
        <f t="shared" si="2"/>
        <v>34023.449999999997</v>
      </c>
      <c r="AA12" s="27"/>
      <c r="AB12" s="28">
        <v>45701</v>
      </c>
      <c r="AC12" s="22"/>
      <c r="AD12" s="22"/>
      <c r="AE12" s="22"/>
      <c r="AF12" s="22">
        <f t="shared" si="3"/>
        <v>0</v>
      </c>
      <c r="AG12" s="17" t="s">
        <v>69</v>
      </c>
      <c r="AH12" s="34" t="s">
        <v>884</v>
      </c>
    </row>
    <row r="13" spans="1:34" s="19" customFormat="1" ht="75" x14ac:dyDescent="0.3">
      <c r="A13" s="10">
        <v>11</v>
      </c>
      <c r="B13" s="29">
        <v>12897352</v>
      </c>
      <c r="C13" s="30">
        <v>45678</v>
      </c>
      <c r="D13" s="30">
        <v>45686</v>
      </c>
      <c r="E13" s="31" t="s">
        <v>82</v>
      </c>
      <c r="F13" s="31" t="s">
        <v>83</v>
      </c>
      <c r="G13" s="22" t="s">
        <v>39</v>
      </c>
      <c r="H13" s="10">
        <v>15</v>
      </c>
      <c r="I13" s="10">
        <v>0.4</v>
      </c>
      <c r="J13" s="10" t="s">
        <v>40</v>
      </c>
      <c r="K13" s="10" t="s">
        <v>48</v>
      </c>
      <c r="L13" s="10" t="s">
        <v>42</v>
      </c>
      <c r="M13" s="31" t="s">
        <v>84</v>
      </c>
      <c r="N13" s="23" t="s">
        <v>44</v>
      </c>
      <c r="O13" s="24">
        <v>11</v>
      </c>
      <c r="P13" s="60">
        <f t="shared" si="0"/>
        <v>7</v>
      </c>
      <c r="Q13" s="30">
        <v>45693</v>
      </c>
      <c r="R13" s="10">
        <f t="shared" si="1"/>
        <v>-45693</v>
      </c>
      <c r="S13" s="30">
        <f t="shared" si="4"/>
        <v>0</v>
      </c>
      <c r="T13" s="10">
        <v>30</v>
      </c>
      <c r="U13" s="16">
        <f t="shared" si="5"/>
        <v>30</v>
      </c>
      <c r="V13" s="16" t="str">
        <f t="shared" ca="1" si="6"/>
        <v>Срок вышел</v>
      </c>
      <c r="W13" s="23" t="str">
        <f t="shared" si="7"/>
        <v>11-15/0,4/III/Т/25</v>
      </c>
      <c r="X13" s="25">
        <v>42353.975999999995</v>
      </c>
      <c r="Y13" s="26"/>
      <c r="Z13" s="36">
        <f t="shared" si="2"/>
        <v>42353.975999999995</v>
      </c>
      <c r="AA13" s="27"/>
      <c r="AB13" s="28">
        <v>45692</v>
      </c>
      <c r="AC13" s="22"/>
      <c r="AD13" s="22"/>
      <c r="AE13" s="22"/>
      <c r="AF13" s="22">
        <f t="shared" si="3"/>
        <v>0</v>
      </c>
      <c r="AG13" s="17" t="s">
        <v>69</v>
      </c>
      <c r="AH13" s="34" t="s">
        <v>85</v>
      </c>
    </row>
    <row r="14" spans="1:34" s="19" customFormat="1" ht="56.25" x14ac:dyDescent="0.3">
      <c r="A14" s="10">
        <v>12</v>
      </c>
      <c r="B14" s="29">
        <v>12919133</v>
      </c>
      <c r="C14" s="30">
        <v>45679</v>
      </c>
      <c r="D14" s="30">
        <v>45686</v>
      </c>
      <c r="E14" s="31" t="s">
        <v>86</v>
      </c>
      <c r="F14" s="31" t="s">
        <v>87</v>
      </c>
      <c r="G14" s="22" t="s">
        <v>39</v>
      </c>
      <c r="H14" s="22">
        <v>5</v>
      </c>
      <c r="I14" s="10">
        <v>0.22</v>
      </c>
      <c r="J14" s="10" t="s">
        <v>40</v>
      </c>
      <c r="K14" s="10" t="s">
        <v>48</v>
      </c>
      <c r="L14" s="10" t="s">
        <v>42</v>
      </c>
      <c r="M14" s="31" t="s">
        <v>88</v>
      </c>
      <c r="N14" s="23" t="s">
        <v>44</v>
      </c>
      <c r="O14" s="24">
        <v>12</v>
      </c>
      <c r="P14" s="60">
        <f t="shared" si="0"/>
        <v>7</v>
      </c>
      <c r="Q14" s="30">
        <v>45693</v>
      </c>
      <c r="R14" s="10">
        <f t="shared" si="1"/>
        <v>2</v>
      </c>
      <c r="S14" s="30">
        <f t="shared" si="4"/>
        <v>45695</v>
      </c>
      <c r="T14" s="10">
        <v>30</v>
      </c>
      <c r="U14" s="16">
        <f t="shared" si="5"/>
        <v>45725</v>
      </c>
      <c r="V14" s="16">
        <v>45709</v>
      </c>
      <c r="W14" s="23" t="str">
        <f t="shared" si="7"/>
        <v>12-5/0,22/III/Т/25</v>
      </c>
      <c r="X14" s="25">
        <v>30909.635999999999</v>
      </c>
      <c r="Y14" s="26">
        <v>30909.635999999999</v>
      </c>
      <c r="Z14" s="36">
        <f t="shared" si="2"/>
        <v>0</v>
      </c>
      <c r="AA14" s="27">
        <v>45695</v>
      </c>
      <c r="AB14" s="28">
        <v>45695</v>
      </c>
      <c r="AC14" s="22"/>
      <c r="AD14" s="22" t="s">
        <v>89</v>
      </c>
      <c r="AE14" s="30">
        <v>45709</v>
      </c>
      <c r="AF14" s="22">
        <f t="shared" si="3"/>
        <v>14</v>
      </c>
      <c r="AG14" s="17" t="s">
        <v>45</v>
      </c>
      <c r="AH14" s="34" t="s">
        <v>90</v>
      </c>
    </row>
    <row r="15" spans="1:34" s="19" customFormat="1" ht="65.25" customHeight="1" x14ac:dyDescent="0.3">
      <c r="A15" s="10">
        <v>13</v>
      </c>
      <c r="B15" s="29">
        <v>12983785</v>
      </c>
      <c r="C15" s="30">
        <v>45685</v>
      </c>
      <c r="D15" s="30">
        <v>45687</v>
      </c>
      <c r="E15" s="31" t="s">
        <v>91</v>
      </c>
      <c r="F15" s="31" t="s">
        <v>92</v>
      </c>
      <c r="G15" s="22" t="s">
        <v>39</v>
      </c>
      <c r="H15" s="10">
        <v>15</v>
      </c>
      <c r="I15" s="10">
        <v>0.4</v>
      </c>
      <c r="J15" s="10" t="s">
        <v>40</v>
      </c>
      <c r="K15" s="10" t="s">
        <v>41</v>
      </c>
      <c r="L15" s="10" t="s">
        <v>42</v>
      </c>
      <c r="M15" s="31" t="s">
        <v>93</v>
      </c>
      <c r="N15" s="23" t="s">
        <v>44</v>
      </c>
      <c r="O15" s="24">
        <v>13</v>
      </c>
      <c r="P15" s="60">
        <f t="shared" si="0"/>
        <v>6</v>
      </c>
      <c r="Q15" s="30">
        <v>45693</v>
      </c>
      <c r="R15" s="10">
        <f t="shared" si="1"/>
        <v>-45693</v>
      </c>
      <c r="S15" s="30">
        <f t="shared" si="4"/>
        <v>0</v>
      </c>
      <c r="T15" s="10">
        <v>30</v>
      </c>
      <c r="U15" s="16">
        <f t="shared" si="5"/>
        <v>30</v>
      </c>
      <c r="V15" s="16" t="str">
        <f t="shared" ca="1" si="6"/>
        <v>Срок вышел</v>
      </c>
      <c r="W15" s="23" t="str">
        <f t="shared" si="7"/>
        <v>13-15/0,4/III/Т/25</v>
      </c>
      <c r="X15" s="25">
        <v>102070.34999999999</v>
      </c>
      <c r="Y15" s="26"/>
      <c r="Z15" s="36">
        <f t="shared" si="2"/>
        <v>102070.34999999999</v>
      </c>
      <c r="AA15" s="27"/>
      <c r="AB15" s="28">
        <v>45692</v>
      </c>
      <c r="AC15" s="22"/>
      <c r="AD15" s="22"/>
      <c r="AE15" s="22"/>
      <c r="AF15" s="22">
        <f t="shared" si="3"/>
        <v>0</v>
      </c>
      <c r="AG15" s="17" t="s">
        <v>69</v>
      </c>
      <c r="AH15" s="34" t="s">
        <v>94</v>
      </c>
    </row>
    <row r="16" spans="1:34" s="19" customFormat="1" ht="187.5" x14ac:dyDescent="0.3">
      <c r="A16" s="10">
        <v>14</v>
      </c>
      <c r="B16" s="29">
        <v>12876856</v>
      </c>
      <c r="C16" s="30">
        <v>45675</v>
      </c>
      <c r="D16" s="30">
        <v>45688</v>
      </c>
      <c r="E16" s="31" t="s">
        <v>95</v>
      </c>
      <c r="F16" s="31" t="s">
        <v>96</v>
      </c>
      <c r="G16" s="22" t="s">
        <v>97</v>
      </c>
      <c r="H16" s="22">
        <v>150</v>
      </c>
      <c r="I16" s="10">
        <v>0.4</v>
      </c>
      <c r="J16" s="10" t="s">
        <v>40</v>
      </c>
      <c r="K16" s="10" t="s">
        <v>48</v>
      </c>
      <c r="L16" s="10" t="s">
        <v>55</v>
      </c>
      <c r="M16" s="31" t="s">
        <v>98</v>
      </c>
      <c r="N16" s="23" t="s">
        <v>44</v>
      </c>
      <c r="O16" s="24">
        <v>14</v>
      </c>
      <c r="P16" s="60">
        <f t="shared" si="0"/>
        <v>10</v>
      </c>
      <c r="Q16" s="30">
        <f t="shared" si="8"/>
        <v>45698</v>
      </c>
      <c r="R16" s="10">
        <f t="shared" si="1"/>
        <v>-45698</v>
      </c>
      <c r="S16" s="30">
        <f t="shared" si="4"/>
        <v>0</v>
      </c>
      <c r="T16" s="10">
        <v>120</v>
      </c>
      <c r="U16" s="16">
        <f t="shared" si="5"/>
        <v>120</v>
      </c>
      <c r="V16" s="16" t="str">
        <f t="shared" ca="1" si="6"/>
        <v>Срок вышел</v>
      </c>
      <c r="W16" s="23" t="str">
        <f t="shared" si="7"/>
        <v>14-150/0,4/III/Т/25</v>
      </c>
      <c r="X16" s="25">
        <v>1467114.64</v>
      </c>
      <c r="Y16" s="26"/>
      <c r="Z16" s="36">
        <f t="shared" si="2"/>
        <v>1467114.64</v>
      </c>
      <c r="AA16" s="27"/>
      <c r="AB16" s="28">
        <v>45712</v>
      </c>
      <c r="AC16" s="22"/>
      <c r="AD16" s="22"/>
      <c r="AE16" s="10"/>
      <c r="AF16" s="22">
        <f t="shared" si="3"/>
        <v>0</v>
      </c>
      <c r="AG16" s="17" t="s">
        <v>69</v>
      </c>
      <c r="AH16" s="34" t="s">
        <v>885</v>
      </c>
    </row>
    <row r="17" spans="1:34" s="19" customFormat="1" ht="75" x14ac:dyDescent="0.3">
      <c r="A17" s="10">
        <v>15</v>
      </c>
      <c r="B17" s="29">
        <v>13002305</v>
      </c>
      <c r="C17" s="30">
        <v>45687</v>
      </c>
      <c r="D17" s="30">
        <v>45691</v>
      </c>
      <c r="E17" s="31" t="s">
        <v>99</v>
      </c>
      <c r="F17" s="31" t="s">
        <v>100</v>
      </c>
      <c r="G17" s="22" t="s">
        <v>101</v>
      </c>
      <c r="H17" s="22">
        <v>5</v>
      </c>
      <c r="I17" s="10">
        <v>0.22</v>
      </c>
      <c r="J17" s="10" t="s">
        <v>40</v>
      </c>
      <c r="K17" s="10" t="s">
        <v>48</v>
      </c>
      <c r="L17" s="10" t="s">
        <v>42</v>
      </c>
      <c r="M17" s="31" t="s">
        <v>102</v>
      </c>
      <c r="N17" s="23" t="s">
        <v>44</v>
      </c>
      <c r="O17" s="24">
        <v>15</v>
      </c>
      <c r="P17" s="60">
        <f t="shared" si="0"/>
        <v>10</v>
      </c>
      <c r="Q17" s="30">
        <f t="shared" si="8"/>
        <v>45701</v>
      </c>
      <c r="R17" s="10">
        <f t="shared" si="1"/>
        <v>-45701</v>
      </c>
      <c r="S17" s="30">
        <f t="shared" si="4"/>
        <v>0</v>
      </c>
      <c r="T17" s="10">
        <v>120</v>
      </c>
      <c r="U17" s="16">
        <f t="shared" si="5"/>
        <v>120</v>
      </c>
      <c r="V17" s="16" t="str">
        <f t="shared" ca="1" si="6"/>
        <v>Срок вышел</v>
      </c>
      <c r="W17" s="23" t="str">
        <f t="shared" si="7"/>
        <v>15-5/0,22/III/Т/25</v>
      </c>
      <c r="X17" s="25">
        <v>174433.24</v>
      </c>
      <c r="Y17" s="26"/>
      <c r="Z17" s="36">
        <f t="shared" si="2"/>
        <v>174433.24</v>
      </c>
      <c r="AA17" s="27"/>
      <c r="AB17" s="28">
        <v>45708</v>
      </c>
      <c r="AC17" s="22"/>
      <c r="AD17" s="22"/>
      <c r="AE17" s="10"/>
      <c r="AF17" s="22">
        <f t="shared" si="3"/>
        <v>0</v>
      </c>
      <c r="AG17" s="17" t="s">
        <v>69</v>
      </c>
      <c r="AH17" s="34" t="s">
        <v>886</v>
      </c>
    </row>
    <row r="18" spans="1:34" s="19" customFormat="1" ht="168.75" x14ac:dyDescent="0.3">
      <c r="A18" s="10">
        <v>16</v>
      </c>
      <c r="B18" s="29">
        <v>13002939</v>
      </c>
      <c r="C18" s="30">
        <v>45687</v>
      </c>
      <c r="D18" s="30">
        <v>45691</v>
      </c>
      <c r="E18" s="31" t="s">
        <v>103</v>
      </c>
      <c r="F18" s="31" t="s">
        <v>104</v>
      </c>
      <c r="G18" s="22" t="s">
        <v>105</v>
      </c>
      <c r="H18" s="22">
        <v>65</v>
      </c>
      <c r="I18" s="10">
        <v>0.4</v>
      </c>
      <c r="J18" s="10" t="s">
        <v>40</v>
      </c>
      <c r="K18" s="10" t="s">
        <v>48</v>
      </c>
      <c r="L18" s="10" t="s">
        <v>55</v>
      </c>
      <c r="M18" s="31" t="s">
        <v>106</v>
      </c>
      <c r="N18" s="23" t="s">
        <v>44</v>
      </c>
      <c r="O18" s="24">
        <v>16</v>
      </c>
      <c r="P18" s="60">
        <f t="shared" si="0"/>
        <v>10</v>
      </c>
      <c r="Q18" s="30">
        <f t="shared" si="8"/>
        <v>45701</v>
      </c>
      <c r="R18" s="10">
        <f t="shared" si="1"/>
        <v>14</v>
      </c>
      <c r="S18" s="30">
        <f t="shared" si="4"/>
        <v>45715</v>
      </c>
      <c r="T18" s="10">
        <v>120</v>
      </c>
      <c r="U18" s="16">
        <f t="shared" si="5"/>
        <v>45835</v>
      </c>
      <c r="V18" s="16" t="str">
        <f t="shared" ca="1" si="6"/>
        <v>Срок вышел</v>
      </c>
      <c r="W18" s="23" t="str">
        <f t="shared" si="7"/>
        <v>16-65/0,4/III/Т/25</v>
      </c>
      <c r="X18" s="25">
        <v>47924.1</v>
      </c>
      <c r="Y18" s="26">
        <v>47924.1</v>
      </c>
      <c r="Z18" s="36">
        <f t="shared" si="2"/>
        <v>0</v>
      </c>
      <c r="AA18" s="27">
        <v>45715</v>
      </c>
      <c r="AB18" s="28">
        <v>45712</v>
      </c>
      <c r="AC18" s="22"/>
      <c r="AD18" s="22" t="str">
        <f>_xlfn.CONCAT("25-",O18," ",TEXT(Q18,"ДД.ММ.ГГГГ")," от ",TEXT(AE18,"ДД.ММ.ГГГГ"))</f>
        <v>25-16 13.02.2025 от 01.07.2025</v>
      </c>
      <c r="AE18" s="16">
        <v>45839</v>
      </c>
      <c r="AF18" s="22">
        <f t="shared" si="3"/>
        <v>124</v>
      </c>
      <c r="AG18" s="17" t="s">
        <v>45</v>
      </c>
      <c r="AH18" s="34" t="s">
        <v>887</v>
      </c>
    </row>
    <row r="19" spans="1:34" s="19" customFormat="1" ht="168.75" x14ac:dyDescent="0.3">
      <c r="A19" s="10">
        <v>17</v>
      </c>
      <c r="B19" s="29">
        <v>12956283</v>
      </c>
      <c r="C19" s="30">
        <v>45683</v>
      </c>
      <c r="D19" s="30">
        <v>45692</v>
      </c>
      <c r="E19" s="31" t="s">
        <v>107</v>
      </c>
      <c r="F19" s="31" t="s">
        <v>108</v>
      </c>
      <c r="G19" s="22" t="s">
        <v>109</v>
      </c>
      <c r="H19" s="22">
        <v>15</v>
      </c>
      <c r="I19" s="10">
        <v>0.4</v>
      </c>
      <c r="J19" s="10" t="s">
        <v>40</v>
      </c>
      <c r="K19" s="10" t="s">
        <v>48</v>
      </c>
      <c r="L19" s="10" t="s">
        <v>42</v>
      </c>
      <c r="M19" s="31" t="s">
        <v>56</v>
      </c>
      <c r="N19" s="23" t="s">
        <v>44</v>
      </c>
      <c r="O19" s="24">
        <v>17</v>
      </c>
      <c r="P19" s="60">
        <f t="shared" si="0"/>
        <v>10</v>
      </c>
      <c r="Q19" s="30">
        <f t="shared" si="8"/>
        <v>45702</v>
      </c>
      <c r="R19" s="10">
        <f t="shared" si="1"/>
        <v>-45702</v>
      </c>
      <c r="S19" s="30">
        <f t="shared" si="4"/>
        <v>0</v>
      </c>
      <c r="T19" s="10">
        <v>120</v>
      </c>
      <c r="U19" s="16">
        <f t="shared" si="5"/>
        <v>120</v>
      </c>
      <c r="V19" s="16" t="str">
        <f t="shared" ca="1" si="6"/>
        <v>Срок вышел</v>
      </c>
      <c r="W19" s="23" t="str">
        <f t="shared" si="7"/>
        <v>17-15/0,4/III/Т/25</v>
      </c>
      <c r="X19" s="25">
        <v>102070.35</v>
      </c>
      <c r="Y19" s="26"/>
      <c r="Z19" s="36">
        <f t="shared" si="2"/>
        <v>102070.35</v>
      </c>
      <c r="AA19" s="27"/>
      <c r="AB19" s="28">
        <v>45708</v>
      </c>
      <c r="AC19" s="22"/>
      <c r="AD19" s="22"/>
      <c r="AE19" s="10"/>
      <c r="AF19" s="22">
        <f t="shared" si="3"/>
        <v>0</v>
      </c>
      <c r="AG19" s="17" t="s">
        <v>69</v>
      </c>
      <c r="AH19" s="34" t="s">
        <v>888</v>
      </c>
    </row>
    <row r="20" spans="1:34" s="19" customFormat="1" ht="37.5" x14ac:dyDescent="0.3">
      <c r="A20" s="10">
        <v>18</v>
      </c>
      <c r="B20" s="29">
        <v>13023635</v>
      </c>
      <c r="C20" s="30">
        <v>45688</v>
      </c>
      <c r="D20" s="30">
        <v>45692</v>
      </c>
      <c r="E20" s="31" t="s">
        <v>110</v>
      </c>
      <c r="F20" s="31" t="s">
        <v>111</v>
      </c>
      <c r="G20" s="22" t="s">
        <v>39</v>
      </c>
      <c r="H20" s="22">
        <v>7</v>
      </c>
      <c r="I20" s="10">
        <v>0.22</v>
      </c>
      <c r="J20" s="10" t="s">
        <v>40</v>
      </c>
      <c r="K20" s="10" t="s">
        <v>48</v>
      </c>
      <c r="L20" s="10" t="s">
        <v>42</v>
      </c>
      <c r="M20" s="31"/>
      <c r="N20" s="23" t="s">
        <v>44</v>
      </c>
      <c r="O20" s="24">
        <v>18</v>
      </c>
      <c r="P20" s="60">
        <f t="shared" si="0"/>
        <v>10</v>
      </c>
      <c r="Q20" s="30">
        <f t="shared" si="8"/>
        <v>45702</v>
      </c>
      <c r="R20" s="10">
        <f t="shared" si="1"/>
        <v>-45702</v>
      </c>
      <c r="S20" s="30">
        <f t="shared" si="4"/>
        <v>0</v>
      </c>
      <c r="T20" s="10">
        <v>30</v>
      </c>
      <c r="U20" s="16">
        <f t="shared" si="5"/>
        <v>30</v>
      </c>
      <c r="V20" s="16" t="str">
        <f t="shared" ca="1" si="6"/>
        <v>Срок вышел</v>
      </c>
      <c r="W20" s="23" t="str">
        <f t="shared" si="7"/>
        <v>18-7/0,22/III/Т/25</v>
      </c>
      <c r="X20" s="25"/>
      <c r="Y20" s="26"/>
      <c r="Z20" s="36">
        <f t="shared" si="2"/>
        <v>0</v>
      </c>
      <c r="AA20" s="27"/>
      <c r="AB20" s="28"/>
      <c r="AC20" s="22"/>
      <c r="AD20" s="22"/>
      <c r="AE20" s="10"/>
      <c r="AF20" s="22">
        <f t="shared" si="3"/>
        <v>0</v>
      </c>
      <c r="AG20" s="17" t="s">
        <v>69</v>
      </c>
      <c r="AH20" s="34"/>
    </row>
    <row r="21" spans="1:34" s="19" customFormat="1" ht="56.25" x14ac:dyDescent="0.3">
      <c r="A21" s="10">
        <v>19</v>
      </c>
      <c r="B21" s="29">
        <v>12906515</v>
      </c>
      <c r="C21" s="30">
        <v>45678</v>
      </c>
      <c r="D21" s="30">
        <v>45693</v>
      </c>
      <c r="E21" s="31" t="s">
        <v>112</v>
      </c>
      <c r="F21" s="31" t="s">
        <v>113</v>
      </c>
      <c r="G21" s="22" t="s">
        <v>39</v>
      </c>
      <c r="H21" s="22">
        <v>10</v>
      </c>
      <c r="I21" s="10">
        <v>0.4</v>
      </c>
      <c r="J21" s="10" t="s">
        <v>40</v>
      </c>
      <c r="K21" s="10" t="s">
        <v>48</v>
      </c>
      <c r="L21" s="10" t="s">
        <v>42</v>
      </c>
      <c r="M21" s="31"/>
      <c r="N21" s="23" t="s">
        <v>44</v>
      </c>
      <c r="O21" s="24">
        <v>19</v>
      </c>
      <c r="P21" s="60">
        <f t="shared" si="0"/>
        <v>9</v>
      </c>
      <c r="Q21" s="30">
        <v>45702</v>
      </c>
      <c r="R21" s="10">
        <f t="shared" si="1"/>
        <v>-45702</v>
      </c>
      <c r="S21" s="30">
        <f t="shared" si="4"/>
        <v>0</v>
      </c>
      <c r="T21" s="10">
        <v>120</v>
      </c>
      <c r="U21" s="16">
        <f t="shared" si="5"/>
        <v>120</v>
      </c>
      <c r="V21" s="16" t="str">
        <f t="shared" ca="1" si="6"/>
        <v>Срок вышел</v>
      </c>
      <c r="W21" s="23" t="str">
        <f t="shared" si="7"/>
        <v>19-10/0,4/III/Т/25</v>
      </c>
      <c r="X21" s="25"/>
      <c r="Y21" s="26"/>
      <c r="Z21" s="36">
        <f t="shared" si="2"/>
        <v>0</v>
      </c>
      <c r="AA21" s="27"/>
      <c r="AB21" s="28"/>
      <c r="AC21" s="22"/>
      <c r="AD21" s="22"/>
      <c r="AE21" s="16"/>
      <c r="AF21" s="22">
        <f t="shared" si="3"/>
        <v>0</v>
      </c>
      <c r="AG21" s="17" t="s">
        <v>69</v>
      </c>
      <c r="AH21" s="34"/>
    </row>
    <row r="22" spans="1:34" s="19" customFormat="1" ht="37.5" x14ac:dyDescent="0.3">
      <c r="A22" s="10">
        <v>20</v>
      </c>
      <c r="B22" s="29">
        <v>13048235</v>
      </c>
      <c r="C22" s="30">
        <v>45691</v>
      </c>
      <c r="D22" s="30">
        <v>45693</v>
      </c>
      <c r="E22" s="31" t="s">
        <v>114</v>
      </c>
      <c r="F22" s="31" t="s">
        <v>115</v>
      </c>
      <c r="G22" s="22" t="s">
        <v>39</v>
      </c>
      <c r="H22" s="22">
        <v>5</v>
      </c>
      <c r="I22" s="10">
        <v>0.22</v>
      </c>
      <c r="J22" s="10" t="s">
        <v>40</v>
      </c>
      <c r="K22" s="10" t="s">
        <v>48</v>
      </c>
      <c r="L22" s="10" t="s">
        <v>42</v>
      </c>
      <c r="M22" s="31"/>
      <c r="N22" s="23" t="s">
        <v>44</v>
      </c>
      <c r="O22" s="24">
        <v>20</v>
      </c>
      <c r="P22" s="60">
        <f t="shared" si="0"/>
        <v>9</v>
      </c>
      <c r="Q22" s="30">
        <v>45702</v>
      </c>
      <c r="R22" s="10">
        <f t="shared" si="1"/>
        <v>-45702</v>
      </c>
      <c r="S22" s="30">
        <f t="shared" si="4"/>
        <v>0</v>
      </c>
      <c r="T22" s="10">
        <v>30</v>
      </c>
      <c r="U22" s="16">
        <f t="shared" si="5"/>
        <v>30</v>
      </c>
      <c r="V22" s="16" t="str">
        <f t="shared" ca="1" si="6"/>
        <v>Срок вышел</v>
      </c>
      <c r="W22" s="23" t="str">
        <f t="shared" si="7"/>
        <v>20-5/0,22/III/Т/25</v>
      </c>
      <c r="X22" s="25"/>
      <c r="Y22" s="26"/>
      <c r="Z22" s="36">
        <f t="shared" si="2"/>
        <v>0</v>
      </c>
      <c r="AA22" s="27"/>
      <c r="AB22" s="28"/>
      <c r="AC22" s="22"/>
      <c r="AD22" s="22"/>
      <c r="AE22" s="10"/>
      <c r="AF22" s="22">
        <f t="shared" si="3"/>
        <v>0</v>
      </c>
      <c r="AG22" s="17" t="s">
        <v>116</v>
      </c>
      <c r="AH22" s="34"/>
    </row>
    <row r="23" spans="1:34" s="19" customFormat="1" ht="56.25" x14ac:dyDescent="0.3">
      <c r="A23" s="10">
        <v>21</v>
      </c>
      <c r="B23" s="29">
        <v>12936567</v>
      </c>
      <c r="C23" s="30">
        <v>45680</v>
      </c>
      <c r="D23" s="30">
        <v>45694</v>
      </c>
      <c r="E23" s="31" t="s">
        <v>117</v>
      </c>
      <c r="F23" s="31" t="s">
        <v>118</v>
      </c>
      <c r="G23" s="22" t="s">
        <v>39</v>
      </c>
      <c r="H23" s="22">
        <v>15</v>
      </c>
      <c r="I23" s="10">
        <v>0.4</v>
      </c>
      <c r="J23" s="10" t="s">
        <v>40</v>
      </c>
      <c r="K23" s="10" t="s">
        <v>48</v>
      </c>
      <c r="L23" s="10" t="s">
        <v>42</v>
      </c>
      <c r="M23" s="31" t="s">
        <v>119</v>
      </c>
      <c r="N23" s="23" t="s">
        <v>44</v>
      </c>
      <c r="O23" s="24">
        <v>21</v>
      </c>
      <c r="P23" s="60">
        <f t="shared" si="0"/>
        <v>8</v>
      </c>
      <c r="Q23" s="30">
        <v>45702</v>
      </c>
      <c r="R23" s="10">
        <f t="shared" si="1"/>
        <v>10</v>
      </c>
      <c r="S23" s="30">
        <f t="shared" si="4"/>
        <v>45712</v>
      </c>
      <c r="T23" s="10">
        <v>30</v>
      </c>
      <c r="U23" s="16">
        <f t="shared" si="5"/>
        <v>45742</v>
      </c>
      <c r="V23" s="16" t="str">
        <f t="shared" ca="1" si="6"/>
        <v>Срок вышел</v>
      </c>
      <c r="W23" s="23" t="str">
        <f t="shared" si="7"/>
        <v>21-15/0,4/III/Т/25</v>
      </c>
      <c r="X23" s="25">
        <v>42677.98</v>
      </c>
      <c r="Y23" s="26">
        <v>42677.98</v>
      </c>
      <c r="Z23" s="36">
        <f t="shared" si="2"/>
        <v>0</v>
      </c>
      <c r="AA23" s="27">
        <v>45712</v>
      </c>
      <c r="AB23" s="28">
        <v>45712</v>
      </c>
      <c r="AC23" s="22"/>
      <c r="AD23" s="22" t="str">
        <f>_xlfn.CONCAT("25-",O23," ",TEXT(Q23,"ДД.ММ.ГГГГ")," от ",TEXT(AE23,"ДД.ММ.ГГГГ"))</f>
        <v>25-21 14.02.2025 от 01.04.2025</v>
      </c>
      <c r="AE23" s="16">
        <v>45748</v>
      </c>
      <c r="AF23" s="22">
        <f t="shared" si="3"/>
        <v>36</v>
      </c>
      <c r="AG23" s="17" t="s">
        <v>45</v>
      </c>
      <c r="AH23" s="34" t="s">
        <v>120</v>
      </c>
    </row>
    <row r="24" spans="1:34" s="19" customFormat="1" ht="56.25" customHeight="1" x14ac:dyDescent="0.3">
      <c r="A24" s="10">
        <v>22</v>
      </c>
      <c r="B24" s="29">
        <v>13025506</v>
      </c>
      <c r="C24" s="30">
        <v>45688</v>
      </c>
      <c r="D24" s="30">
        <v>45694</v>
      </c>
      <c r="E24" s="31" t="s">
        <v>121</v>
      </c>
      <c r="F24" s="31" t="s">
        <v>122</v>
      </c>
      <c r="G24" s="22" t="s">
        <v>39</v>
      </c>
      <c r="H24" s="22">
        <v>15</v>
      </c>
      <c r="I24" s="10">
        <v>0.4</v>
      </c>
      <c r="J24" s="10" t="s">
        <v>40</v>
      </c>
      <c r="K24" s="10" t="s">
        <v>48</v>
      </c>
      <c r="L24" s="10" t="s">
        <v>42</v>
      </c>
      <c r="M24" s="31" t="s">
        <v>123</v>
      </c>
      <c r="N24" s="23" t="s">
        <v>44</v>
      </c>
      <c r="O24" s="24">
        <v>22</v>
      </c>
      <c r="P24" s="60">
        <f t="shared" si="0"/>
        <v>8</v>
      </c>
      <c r="Q24" s="30">
        <v>45702</v>
      </c>
      <c r="R24" s="10">
        <f t="shared" si="1"/>
        <v>11</v>
      </c>
      <c r="S24" s="30">
        <f t="shared" si="4"/>
        <v>45713</v>
      </c>
      <c r="T24" s="10">
        <v>120</v>
      </c>
      <c r="U24" s="16">
        <f t="shared" si="5"/>
        <v>45833</v>
      </c>
      <c r="V24" s="16" t="str">
        <f t="shared" ca="1" si="6"/>
        <v>Срок вышел</v>
      </c>
      <c r="W24" s="23" t="str">
        <f t="shared" si="7"/>
        <v>22-15/0,4/III/Т/25</v>
      </c>
      <c r="X24" s="25">
        <v>102070.35</v>
      </c>
      <c r="Y24" s="26">
        <v>102070.35</v>
      </c>
      <c r="Z24" s="36">
        <f t="shared" si="2"/>
        <v>0</v>
      </c>
      <c r="AA24" s="27">
        <v>45713</v>
      </c>
      <c r="AB24" s="28">
        <v>45712</v>
      </c>
      <c r="AC24" s="22"/>
      <c r="AD24" s="22"/>
      <c r="AE24" s="16"/>
      <c r="AF24" s="22">
        <f t="shared" si="3"/>
        <v>-45713</v>
      </c>
      <c r="AG24" s="17" t="s">
        <v>57</v>
      </c>
      <c r="AH24" s="34" t="s">
        <v>889</v>
      </c>
    </row>
    <row r="25" spans="1:34" s="19" customFormat="1" ht="75" x14ac:dyDescent="0.3">
      <c r="A25" s="10">
        <v>23</v>
      </c>
      <c r="B25" s="29">
        <v>13026578</v>
      </c>
      <c r="C25" s="30">
        <v>45688</v>
      </c>
      <c r="D25" s="30">
        <v>45694</v>
      </c>
      <c r="E25" s="31" t="s">
        <v>124</v>
      </c>
      <c r="F25" s="31" t="s">
        <v>125</v>
      </c>
      <c r="G25" s="22" t="s">
        <v>39</v>
      </c>
      <c r="H25" s="22">
        <v>5</v>
      </c>
      <c r="I25" s="10">
        <v>0.22</v>
      </c>
      <c r="J25" s="10" t="s">
        <v>40</v>
      </c>
      <c r="K25" s="10" t="s">
        <v>48</v>
      </c>
      <c r="L25" s="10" t="s">
        <v>42</v>
      </c>
      <c r="M25" s="31" t="s">
        <v>126</v>
      </c>
      <c r="N25" s="23" t="s">
        <v>44</v>
      </c>
      <c r="O25" s="24">
        <v>23</v>
      </c>
      <c r="P25" s="60">
        <f t="shared" si="0"/>
        <v>11</v>
      </c>
      <c r="Q25" s="30">
        <v>45705</v>
      </c>
      <c r="R25" s="10">
        <f t="shared" si="1"/>
        <v>14</v>
      </c>
      <c r="S25" s="30">
        <f t="shared" si="4"/>
        <v>45719</v>
      </c>
      <c r="T25" s="10">
        <v>120</v>
      </c>
      <c r="U25" s="16">
        <f t="shared" si="5"/>
        <v>45839</v>
      </c>
      <c r="V25" s="16" t="str">
        <f t="shared" ca="1" si="6"/>
        <v>Срок вышел</v>
      </c>
      <c r="W25" s="23" t="str">
        <f t="shared" si="7"/>
        <v>23-5/0,22/III/Т/25</v>
      </c>
      <c r="X25" s="25">
        <v>34023.449999999997</v>
      </c>
      <c r="Y25" s="26">
        <v>34023.449999999997</v>
      </c>
      <c r="Z25" s="36">
        <f t="shared" si="2"/>
        <v>0</v>
      </c>
      <c r="AA25" s="27">
        <v>45719</v>
      </c>
      <c r="AB25" s="28">
        <v>45713</v>
      </c>
      <c r="AC25" s="22"/>
      <c r="AD25" s="22" t="str">
        <f t="shared" ref="AD25:AD30" si="9">_xlfn.CONCAT("25-",O25," ",TEXT(Q25,"ДД.ММ.ГГГГ")," от ",TEXT(AE25,"ДД.ММ.ГГГГ"))</f>
        <v>25-23 17.02.2025 от 20.05.2025</v>
      </c>
      <c r="AE25" s="16">
        <v>45797</v>
      </c>
      <c r="AF25" s="22">
        <f t="shared" si="3"/>
        <v>78</v>
      </c>
      <c r="AG25" s="17" t="s">
        <v>45</v>
      </c>
      <c r="AH25" s="34" t="s">
        <v>890</v>
      </c>
    </row>
    <row r="26" spans="1:34" s="19" customFormat="1" ht="206.25" x14ac:dyDescent="0.3">
      <c r="A26" s="10">
        <v>24</v>
      </c>
      <c r="B26" s="29">
        <v>13056384</v>
      </c>
      <c r="C26" s="30">
        <v>45692</v>
      </c>
      <c r="D26" s="30">
        <v>45694</v>
      </c>
      <c r="E26" s="31" t="s">
        <v>127</v>
      </c>
      <c r="F26" s="31" t="s">
        <v>128</v>
      </c>
      <c r="G26" s="22" t="s">
        <v>105</v>
      </c>
      <c r="H26" s="22">
        <v>60</v>
      </c>
      <c r="I26" s="10">
        <v>0.4</v>
      </c>
      <c r="J26" s="10" t="s">
        <v>40</v>
      </c>
      <c r="K26" s="10" t="s">
        <v>48</v>
      </c>
      <c r="L26" s="10" t="s">
        <v>55</v>
      </c>
      <c r="M26" s="31" t="s">
        <v>129</v>
      </c>
      <c r="N26" s="23" t="s">
        <v>44</v>
      </c>
      <c r="O26" s="24">
        <v>24</v>
      </c>
      <c r="P26" s="60">
        <f t="shared" si="0"/>
        <v>11</v>
      </c>
      <c r="Q26" s="30">
        <v>45705</v>
      </c>
      <c r="R26" s="10">
        <f t="shared" si="1"/>
        <v>10</v>
      </c>
      <c r="S26" s="30">
        <f t="shared" si="4"/>
        <v>45715</v>
      </c>
      <c r="T26" s="10">
        <v>120</v>
      </c>
      <c r="U26" s="16">
        <f>S26+T26</f>
        <v>45835</v>
      </c>
      <c r="V26" s="16" t="str">
        <f t="shared" ca="1" si="6"/>
        <v>Срок вышел</v>
      </c>
      <c r="W26" s="23" t="str">
        <f t="shared" si="7"/>
        <v>24-60/0,4/III/Т/25</v>
      </c>
      <c r="X26" s="25">
        <v>47924.1</v>
      </c>
      <c r="Y26" s="26">
        <v>47924.1</v>
      </c>
      <c r="Z26" s="36">
        <f t="shared" si="2"/>
        <v>0</v>
      </c>
      <c r="AA26" s="27">
        <v>45715</v>
      </c>
      <c r="AB26" s="28">
        <v>45712</v>
      </c>
      <c r="AC26" s="22"/>
      <c r="AD26" s="22" t="str">
        <f t="shared" si="9"/>
        <v>25-24 17.02.2025 от 01.07.2025</v>
      </c>
      <c r="AE26" s="16">
        <v>45839</v>
      </c>
      <c r="AF26" s="22">
        <f t="shared" si="3"/>
        <v>124</v>
      </c>
      <c r="AG26" s="17" t="s">
        <v>45</v>
      </c>
      <c r="AH26" s="34" t="s">
        <v>891</v>
      </c>
    </row>
    <row r="27" spans="1:34" s="19" customFormat="1" ht="93.75" x14ac:dyDescent="0.3">
      <c r="A27" s="10">
        <v>25</v>
      </c>
      <c r="B27" s="29">
        <v>13070571</v>
      </c>
      <c r="C27" s="30">
        <v>45692</v>
      </c>
      <c r="D27" s="30">
        <v>45698</v>
      </c>
      <c r="E27" s="31" t="s">
        <v>130</v>
      </c>
      <c r="F27" s="31" t="s">
        <v>131</v>
      </c>
      <c r="G27" s="22" t="s">
        <v>132</v>
      </c>
      <c r="H27" s="22">
        <v>5</v>
      </c>
      <c r="I27" s="10">
        <v>0.22</v>
      </c>
      <c r="J27" s="10" t="s">
        <v>40</v>
      </c>
      <c r="K27" s="10" t="s">
        <v>48</v>
      </c>
      <c r="L27" s="10" t="s">
        <v>42</v>
      </c>
      <c r="M27" s="31" t="s">
        <v>133</v>
      </c>
      <c r="N27" s="23" t="s">
        <v>44</v>
      </c>
      <c r="O27" s="24">
        <v>25</v>
      </c>
      <c r="P27" s="60">
        <f t="shared" si="0"/>
        <v>10</v>
      </c>
      <c r="Q27" s="30">
        <f t="shared" si="8"/>
        <v>45708</v>
      </c>
      <c r="R27" s="10">
        <f t="shared" si="1"/>
        <v>11</v>
      </c>
      <c r="S27" s="30">
        <f t="shared" si="4"/>
        <v>45719</v>
      </c>
      <c r="T27" s="10">
        <v>30</v>
      </c>
      <c r="U27" s="16">
        <f t="shared" si="5"/>
        <v>45749</v>
      </c>
      <c r="V27" s="16">
        <v>45749</v>
      </c>
      <c r="W27" s="23" t="str">
        <f t="shared" si="7"/>
        <v>25-5/0,22/III/Т/25</v>
      </c>
      <c r="X27" s="25">
        <v>5993.85</v>
      </c>
      <c r="Y27" s="26">
        <v>5993.85</v>
      </c>
      <c r="Z27" s="36">
        <f t="shared" si="2"/>
        <v>0</v>
      </c>
      <c r="AA27" s="27">
        <v>45719</v>
      </c>
      <c r="AB27" s="28">
        <v>45714</v>
      </c>
      <c r="AC27" s="22"/>
      <c r="AD27" s="22" t="str">
        <f t="shared" si="9"/>
        <v>25-25 20.02.2025 от 02.04.2025</v>
      </c>
      <c r="AE27" s="16">
        <v>45749</v>
      </c>
      <c r="AF27" s="22">
        <f t="shared" si="3"/>
        <v>30</v>
      </c>
      <c r="AG27" s="17" t="s">
        <v>45</v>
      </c>
      <c r="AH27" s="34" t="s">
        <v>134</v>
      </c>
    </row>
    <row r="28" spans="1:34" s="19" customFormat="1" ht="75" x14ac:dyDescent="0.3">
      <c r="A28" s="10">
        <v>26</v>
      </c>
      <c r="B28" s="29">
        <v>13101456</v>
      </c>
      <c r="C28" s="30">
        <v>45694</v>
      </c>
      <c r="D28" s="30">
        <v>45698</v>
      </c>
      <c r="E28" s="31" t="s">
        <v>135</v>
      </c>
      <c r="F28" s="31" t="s">
        <v>136</v>
      </c>
      <c r="G28" s="22" t="s">
        <v>39</v>
      </c>
      <c r="H28" s="22">
        <v>7</v>
      </c>
      <c r="I28" s="10">
        <v>0.4</v>
      </c>
      <c r="J28" s="10" t="s">
        <v>40</v>
      </c>
      <c r="K28" s="10" t="s">
        <v>48</v>
      </c>
      <c r="L28" s="10" t="s">
        <v>42</v>
      </c>
      <c r="M28" s="31" t="s">
        <v>137</v>
      </c>
      <c r="N28" s="23" t="s">
        <v>44</v>
      </c>
      <c r="O28" s="24">
        <v>26</v>
      </c>
      <c r="P28" s="60">
        <f t="shared" si="0"/>
        <v>10</v>
      </c>
      <c r="Q28" s="30">
        <f t="shared" si="8"/>
        <v>45708</v>
      </c>
      <c r="R28" s="10">
        <f t="shared" si="1"/>
        <v>7</v>
      </c>
      <c r="S28" s="30">
        <f t="shared" si="4"/>
        <v>45715</v>
      </c>
      <c r="T28" s="10">
        <v>120</v>
      </c>
      <c r="U28" s="16">
        <f t="shared" si="5"/>
        <v>45835</v>
      </c>
      <c r="V28" s="16" t="str">
        <f t="shared" ca="1" si="6"/>
        <v>Срок вышел</v>
      </c>
      <c r="W28" s="23" t="str">
        <f t="shared" si="7"/>
        <v>26-7/0,4/III/Т/25</v>
      </c>
      <c r="X28" s="25">
        <v>47632.83</v>
      </c>
      <c r="Y28" s="26">
        <v>47632.83</v>
      </c>
      <c r="Z28" s="36">
        <f t="shared" si="2"/>
        <v>0</v>
      </c>
      <c r="AA28" s="27">
        <v>45715</v>
      </c>
      <c r="AB28" s="28">
        <v>45712</v>
      </c>
      <c r="AC28" s="22"/>
      <c r="AD28" s="22" t="str">
        <f t="shared" si="9"/>
        <v>25-26 20.02.2025 от 09.07.2025</v>
      </c>
      <c r="AE28" s="16">
        <v>45847</v>
      </c>
      <c r="AF28" s="22">
        <f t="shared" si="3"/>
        <v>132</v>
      </c>
      <c r="AG28" s="17" t="s">
        <v>45</v>
      </c>
      <c r="AH28" s="34" t="s">
        <v>892</v>
      </c>
    </row>
    <row r="29" spans="1:34" s="19" customFormat="1" ht="93.75" x14ac:dyDescent="0.3">
      <c r="A29" s="10">
        <v>27</v>
      </c>
      <c r="B29" s="29">
        <v>12842894</v>
      </c>
      <c r="C29" s="30">
        <v>45672</v>
      </c>
      <c r="D29" s="30">
        <v>45687</v>
      </c>
      <c r="E29" s="31" t="s">
        <v>138</v>
      </c>
      <c r="F29" s="31" t="s">
        <v>139</v>
      </c>
      <c r="G29" s="22" t="s">
        <v>132</v>
      </c>
      <c r="H29" s="22">
        <v>15</v>
      </c>
      <c r="I29" s="10">
        <v>0.4</v>
      </c>
      <c r="J29" s="10" t="s">
        <v>40</v>
      </c>
      <c r="K29" s="10" t="s">
        <v>48</v>
      </c>
      <c r="L29" s="10" t="s">
        <v>42</v>
      </c>
      <c r="M29" s="31" t="s">
        <v>140</v>
      </c>
      <c r="N29" s="23" t="s">
        <v>44</v>
      </c>
      <c r="O29" s="24">
        <v>27</v>
      </c>
      <c r="P29" s="60">
        <f t="shared" si="0"/>
        <v>11</v>
      </c>
      <c r="Q29" s="30">
        <v>45698</v>
      </c>
      <c r="R29" s="10">
        <f t="shared" si="1"/>
        <v>15</v>
      </c>
      <c r="S29" s="30">
        <f t="shared" si="4"/>
        <v>45713</v>
      </c>
      <c r="T29" s="10">
        <v>120</v>
      </c>
      <c r="U29" s="16">
        <f t="shared" si="5"/>
        <v>45833</v>
      </c>
      <c r="V29" s="16" t="str">
        <f t="shared" ca="1" si="6"/>
        <v>Срок вышел</v>
      </c>
      <c r="W29" s="23" t="str">
        <f t="shared" si="7"/>
        <v>27-15/0,4/III/Т/25</v>
      </c>
      <c r="X29" s="25">
        <v>90519.18</v>
      </c>
      <c r="Y29" s="26">
        <v>90519.18</v>
      </c>
      <c r="Z29" s="36">
        <f t="shared" si="2"/>
        <v>0</v>
      </c>
      <c r="AA29" s="27">
        <v>45713</v>
      </c>
      <c r="AB29" s="28">
        <v>45712</v>
      </c>
      <c r="AC29" s="22"/>
      <c r="AD29" s="22" t="str">
        <f t="shared" si="9"/>
        <v>25-27 10.02.2025 от 24.06.2025</v>
      </c>
      <c r="AE29" s="16">
        <v>45832</v>
      </c>
      <c r="AF29" s="22">
        <f t="shared" si="3"/>
        <v>119</v>
      </c>
      <c r="AG29" s="17" t="s">
        <v>45</v>
      </c>
      <c r="AH29" s="34" t="s">
        <v>893</v>
      </c>
    </row>
    <row r="30" spans="1:34" s="19" customFormat="1" ht="75" x14ac:dyDescent="0.3">
      <c r="A30" s="10">
        <v>28</v>
      </c>
      <c r="B30" s="29">
        <v>13082490</v>
      </c>
      <c r="C30" s="30">
        <v>45693</v>
      </c>
      <c r="D30" s="30">
        <v>45699</v>
      </c>
      <c r="E30" s="31" t="s">
        <v>141</v>
      </c>
      <c r="F30" s="31" t="s">
        <v>142</v>
      </c>
      <c r="G30" s="22" t="s">
        <v>143</v>
      </c>
      <c r="H30" s="22">
        <v>5</v>
      </c>
      <c r="I30" s="10">
        <v>0.22</v>
      </c>
      <c r="J30" s="10" t="s">
        <v>40</v>
      </c>
      <c r="K30" s="10" t="s">
        <v>48</v>
      </c>
      <c r="L30" s="10" t="s">
        <v>42</v>
      </c>
      <c r="M30" s="31" t="s">
        <v>49</v>
      </c>
      <c r="N30" s="23" t="s">
        <v>44</v>
      </c>
      <c r="O30" s="24">
        <v>28</v>
      </c>
      <c r="P30" s="60">
        <f t="shared" si="0"/>
        <v>3</v>
      </c>
      <c r="Q30" s="30">
        <v>45702</v>
      </c>
      <c r="R30" s="10">
        <f t="shared" si="1"/>
        <v>10</v>
      </c>
      <c r="S30" s="30">
        <f t="shared" si="4"/>
        <v>45712</v>
      </c>
      <c r="T30" s="10">
        <v>120</v>
      </c>
      <c r="U30" s="16">
        <f t="shared" si="5"/>
        <v>45832</v>
      </c>
      <c r="V30" s="16" t="str">
        <f t="shared" ca="1" si="6"/>
        <v>Срок вышел</v>
      </c>
      <c r="W30" s="23" t="str">
        <f t="shared" si="7"/>
        <v>28-5/0,22/III/Т/25</v>
      </c>
      <c r="X30" s="25">
        <v>34023.449999999997</v>
      </c>
      <c r="Y30" s="26">
        <v>34023.449999999997</v>
      </c>
      <c r="Z30" s="36">
        <f t="shared" si="2"/>
        <v>0</v>
      </c>
      <c r="AA30" s="27">
        <v>45712</v>
      </c>
      <c r="AB30" s="28">
        <v>45712</v>
      </c>
      <c r="AC30" s="22"/>
      <c r="AD30" s="22" t="str">
        <f t="shared" si="9"/>
        <v>25-28 14.02.2025 от 04.06.2025</v>
      </c>
      <c r="AE30" s="16">
        <v>45812</v>
      </c>
      <c r="AF30" s="22">
        <f t="shared" si="3"/>
        <v>100</v>
      </c>
      <c r="AG30" s="17" t="s">
        <v>45</v>
      </c>
      <c r="AH30" s="34" t="s">
        <v>894</v>
      </c>
    </row>
    <row r="31" spans="1:34" s="19" customFormat="1" ht="112.5" x14ac:dyDescent="0.3">
      <c r="A31" s="10">
        <v>29</v>
      </c>
      <c r="B31" s="29">
        <v>13011261</v>
      </c>
      <c r="C31" s="30">
        <v>45687</v>
      </c>
      <c r="D31" s="30">
        <v>45700</v>
      </c>
      <c r="E31" s="31" t="s">
        <v>144</v>
      </c>
      <c r="F31" s="31" t="s">
        <v>145</v>
      </c>
      <c r="G31" s="22" t="s">
        <v>105</v>
      </c>
      <c r="H31" s="22">
        <v>110</v>
      </c>
      <c r="I31" s="10">
        <v>0.4</v>
      </c>
      <c r="J31" s="10" t="s">
        <v>40</v>
      </c>
      <c r="K31" s="10" t="s">
        <v>48</v>
      </c>
      <c r="L31" s="10" t="s">
        <v>55</v>
      </c>
      <c r="M31" s="31" t="s">
        <v>146</v>
      </c>
      <c r="N31" s="23" t="s">
        <v>44</v>
      </c>
      <c r="O31" s="24">
        <v>29</v>
      </c>
      <c r="P31" s="60">
        <f t="shared" si="0"/>
        <v>12</v>
      </c>
      <c r="Q31" s="30">
        <v>45712</v>
      </c>
      <c r="R31" s="10">
        <f t="shared" si="1"/>
        <v>3</v>
      </c>
      <c r="S31" s="30">
        <f t="shared" si="4"/>
        <v>45715</v>
      </c>
      <c r="T31" s="10">
        <v>120</v>
      </c>
      <c r="U31" s="16">
        <f t="shared" si="5"/>
        <v>45835</v>
      </c>
      <c r="V31" s="16" t="str">
        <f t="shared" ca="1" si="6"/>
        <v>Срок вышел</v>
      </c>
      <c r="W31" s="23" t="str">
        <f t="shared" si="7"/>
        <v>29-110/0,4/III/Т/25</v>
      </c>
      <c r="X31" s="25">
        <v>47924.1</v>
      </c>
      <c r="Y31" s="26">
        <v>47924.1</v>
      </c>
      <c r="Z31" s="36">
        <f t="shared" si="2"/>
        <v>0</v>
      </c>
      <c r="AA31" s="27">
        <v>45715</v>
      </c>
      <c r="AB31" s="28">
        <v>45714</v>
      </c>
      <c r="AC31" s="22"/>
      <c r="AD31" s="22"/>
      <c r="AE31" s="10"/>
      <c r="AF31" s="22">
        <f t="shared" si="3"/>
        <v>-45715</v>
      </c>
      <c r="AG31" s="17" t="s">
        <v>57</v>
      </c>
      <c r="AH31" s="34" t="s">
        <v>895</v>
      </c>
    </row>
    <row r="32" spans="1:34" s="19" customFormat="1" ht="56.25" x14ac:dyDescent="0.3">
      <c r="A32" s="10">
        <v>30</v>
      </c>
      <c r="B32" s="29">
        <v>13096309</v>
      </c>
      <c r="C32" s="30">
        <v>45694</v>
      </c>
      <c r="D32" s="30">
        <v>45700</v>
      </c>
      <c r="E32" s="31" t="s">
        <v>147</v>
      </c>
      <c r="F32" s="31" t="s">
        <v>148</v>
      </c>
      <c r="G32" s="22" t="s">
        <v>101</v>
      </c>
      <c r="H32" s="22">
        <v>15</v>
      </c>
      <c r="I32" s="10">
        <v>0.4</v>
      </c>
      <c r="J32" s="10" t="s">
        <v>40</v>
      </c>
      <c r="K32" s="10" t="s">
        <v>48</v>
      </c>
      <c r="L32" s="10" t="s">
        <v>42</v>
      </c>
      <c r="M32" s="31" t="s">
        <v>149</v>
      </c>
      <c r="N32" s="23" t="s">
        <v>44</v>
      </c>
      <c r="O32" s="24">
        <v>30</v>
      </c>
      <c r="P32" s="60">
        <f t="shared" si="0"/>
        <v>12</v>
      </c>
      <c r="Q32" s="30">
        <v>45712</v>
      </c>
      <c r="R32" s="10">
        <f t="shared" si="1"/>
        <v>-45712</v>
      </c>
      <c r="S32" s="30">
        <f t="shared" si="4"/>
        <v>0</v>
      </c>
      <c r="T32" s="10">
        <v>120</v>
      </c>
      <c r="U32" s="16">
        <f t="shared" si="5"/>
        <v>120</v>
      </c>
      <c r="V32" s="16" t="str">
        <f t="shared" ca="1" si="6"/>
        <v>Срок вышел</v>
      </c>
      <c r="W32" s="23" t="str">
        <f t="shared" si="7"/>
        <v>30-15/0,4/III/Т/25</v>
      </c>
      <c r="X32" s="25">
        <v>102070.35</v>
      </c>
      <c r="Y32" s="26"/>
      <c r="Z32" s="36">
        <f t="shared" si="2"/>
        <v>102070.35</v>
      </c>
      <c r="AA32" s="27"/>
      <c r="AB32" s="28">
        <v>45714</v>
      </c>
      <c r="AC32" s="22"/>
      <c r="AD32" s="22"/>
      <c r="AE32" s="10"/>
      <c r="AF32" s="22">
        <f>AE32-S32</f>
        <v>0</v>
      </c>
      <c r="AG32" s="17" t="s">
        <v>69</v>
      </c>
      <c r="AH32" s="34" t="s">
        <v>896</v>
      </c>
    </row>
    <row r="33" spans="1:34" s="19" customFormat="1" ht="131.25" x14ac:dyDescent="0.3">
      <c r="A33" s="10">
        <v>31</v>
      </c>
      <c r="B33" s="29">
        <v>355</v>
      </c>
      <c r="C33" s="30">
        <v>45699</v>
      </c>
      <c r="D33" s="30">
        <v>45734</v>
      </c>
      <c r="E33" s="31" t="s">
        <v>150</v>
      </c>
      <c r="F33" s="31" t="s">
        <v>151</v>
      </c>
      <c r="G33" s="22" t="s">
        <v>152</v>
      </c>
      <c r="H33" s="22">
        <v>17.5</v>
      </c>
      <c r="I33" s="10">
        <v>0.4</v>
      </c>
      <c r="J33" s="10" t="s">
        <v>40</v>
      </c>
      <c r="K33" s="10" t="s">
        <v>153</v>
      </c>
      <c r="L33" s="10" t="s">
        <v>154</v>
      </c>
      <c r="M33" s="31" t="s">
        <v>155</v>
      </c>
      <c r="N33" s="23" t="s">
        <v>44</v>
      </c>
      <c r="O33" s="24" t="s">
        <v>156</v>
      </c>
      <c r="P33" s="60">
        <f t="shared" si="0"/>
        <v>10</v>
      </c>
      <c r="Q33" s="30">
        <f t="shared" si="8"/>
        <v>45744</v>
      </c>
      <c r="R33" s="10">
        <f t="shared" si="1"/>
        <v>-45744</v>
      </c>
      <c r="S33" s="30">
        <f t="shared" si="4"/>
        <v>0</v>
      </c>
      <c r="T33" s="10">
        <v>120</v>
      </c>
      <c r="U33" s="16">
        <f t="shared" si="5"/>
        <v>120</v>
      </c>
      <c r="V33" s="16" t="str">
        <f t="shared" ca="1" si="6"/>
        <v>Срок вышел</v>
      </c>
      <c r="W33" s="23" t="str">
        <f t="shared" si="7"/>
        <v>31Б-17,5/0,4/III/Т/25</v>
      </c>
      <c r="X33" s="25">
        <v>610450.64</v>
      </c>
      <c r="Y33" s="26"/>
      <c r="Z33" s="36">
        <f t="shared" si="2"/>
        <v>610450.64</v>
      </c>
      <c r="AA33" s="27"/>
      <c r="AB33" s="28">
        <v>45748</v>
      </c>
      <c r="AC33" s="22"/>
      <c r="AD33" s="22"/>
      <c r="AE33" s="10"/>
      <c r="AF33" s="22">
        <f t="shared" si="3"/>
        <v>0</v>
      </c>
      <c r="AG33" s="17" t="s">
        <v>69</v>
      </c>
      <c r="AH33" s="34" t="s">
        <v>897</v>
      </c>
    </row>
    <row r="34" spans="1:34" s="19" customFormat="1" ht="75" x14ac:dyDescent="0.3">
      <c r="A34" s="10">
        <v>32</v>
      </c>
      <c r="B34" s="29">
        <v>13037068</v>
      </c>
      <c r="C34" s="30">
        <v>45691</v>
      </c>
      <c r="D34" s="30">
        <v>45701</v>
      </c>
      <c r="E34" s="31" t="s">
        <v>157</v>
      </c>
      <c r="F34" s="31" t="s">
        <v>158</v>
      </c>
      <c r="G34" s="22" t="s">
        <v>39</v>
      </c>
      <c r="H34" s="22">
        <v>10</v>
      </c>
      <c r="I34" s="10">
        <v>0.4</v>
      </c>
      <c r="J34" s="10" t="s">
        <v>40</v>
      </c>
      <c r="K34" s="10" t="s">
        <v>48</v>
      </c>
      <c r="L34" s="10" t="s">
        <v>42</v>
      </c>
      <c r="M34" s="31" t="s">
        <v>159</v>
      </c>
      <c r="N34" s="23" t="s">
        <v>44</v>
      </c>
      <c r="O34" s="24">
        <v>32</v>
      </c>
      <c r="P34" s="60">
        <f t="shared" si="0"/>
        <v>11</v>
      </c>
      <c r="Q34" s="30">
        <v>45712</v>
      </c>
      <c r="R34" s="10">
        <f t="shared" si="1"/>
        <v>5</v>
      </c>
      <c r="S34" s="30">
        <f t="shared" si="4"/>
        <v>45717</v>
      </c>
      <c r="T34" s="10">
        <v>120</v>
      </c>
      <c r="U34" s="16">
        <f t="shared" si="5"/>
        <v>45837</v>
      </c>
      <c r="V34" s="16" t="str">
        <f t="shared" ca="1" si="6"/>
        <v>Срок вышел</v>
      </c>
      <c r="W34" s="23" t="str">
        <f t="shared" si="7"/>
        <v>32-10/0,4/III/Т/25</v>
      </c>
      <c r="X34" s="25">
        <v>68046.899999999994</v>
      </c>
      <c r="Y34" s="26">
        <v>68046.899999999994</v>
      </c>
      <c r="Z34" s="36">
        <f t="shared" si="2"/>
        <v>0</v>
      </c>
      <c r="AA34" s="27">
        <v>45717</v>
      </c>
      <c r="AB34" s="28">
        <v>45714</v>
      </c>
      <c r="AC34" s="22"/>
      <c r="AD34" s="22"/>
      <c r="AE34" s="10"/>
      <c r="AF34" s="22">
        <f t="shared" si="3"/>
        <v>-45717</v>
      </c>
      <c r="AG34" s="17" t="s">
        <v>57</v>
      </c>
      <c r="AH34" s="34" t="s">
        <v>898</v>
      </c>
    </row>
    <row r="35" spans="1:34" s="19" customFormat="1" ht="56.25" x14ac:dyDescent="0.3">
      <c r="A35" s="10">
        <v>33</v>
      </c>
      <c r="B35" s="29">
        <v>13148586</v>
      </c>
      <c r="C35" s="30">
        <v>45699</v>
      </c>
      <c r="D35" s="30">
        <v>45701</v>
      </c>
      <c r="E35" s="31" t="s">
        <v>160</v>
      </c>
      <c r="F35" s="31" t="s">
        <v>161</v>
      </c>
      <c r="G35" s="22" t="s">
        <v>39</v>
      </c>
      <c r="H35" s="22">
        <v>15</v>
      </c>
      <c r="I35" s="10">
        <v>0.4</v>
      </c>
      <c r="J35" s="10" t="s">
        <v>40</v>
      </c>
      <c r="K35" s="10" t="s">
        <v>48</v>
      </c>
      <c r="L35" s="10" t="s">
        <v>42</v>
      </c>
      <c r="M35" s="31" t="s">
        <v>162</v>
      </c>
      <c r="N35" s="23" t="s">
        <v>44</v>
      </c>
      <c r="O35" s="24">
        <v>33</v>
      </c>
      <c r="P35" s="60">
        <f t="shared" si="0"/>
        <v>11</v>
      </c>
      <c r="Q35" s="30">
        <v>45712</v>
      </c>
      <c r="R35" s="10">
        <f t="shared" si="1"/>
        <v>3</v>
      </c>
      <c r="S35" s="30">
        <f t="shared" si="4"/>
        <v>45715</v>
      </c>
      <c r="T35" s="10">
        <v>120</v>
      </c>
      <c r="U35" s="16">
        <f t="shared" si="5"/>
        <v>45835</v>
      </c>
      <c r="V35" s="16" t="str">
        <f t="shared" ca="1" si="6"/>
        <v>Срок вышел</v>
      </c>
      <c r="W35" s="23" t="str">
        <f t="shared" si="7"/>
        <v>33-15/0,4/III/Т/25</v>
      </c>
      <c r="X35" s="25">
        <v>17981.55</v>
      </c>
      <c r="Y35" s="26">
        <v>17981.55</v>
      </c>
      <c r="Z35" s="36">
        <f t="shared" si="2"/>
        <v>0</v>
      </c>
      <c r="AA35" s="27">
        <v>45715</v>
      </c>
      <c r="AB35" s="28">
        <v>45714</v>
      </c>
      <c r="AC35" s="22"/>
      <c r="AD35" s="22" t="str">
        <f>_xlfn.CONCAT("25-",O35," ",TEXT(Q35,"ДД.ММ.ГГГГ")," от ",TEXT(AE35,"ДД.ММ.ГГГГ"))</f>
        <v>25-33 24.02.2025 от 16.06.2025</v>
      </c>
      <c r="AE35" s="16">
        <v>45824</v>
      </c>
      <c r="AF35" s="22">
        <f t="shared" si="3"/>
        <v>109</v>
      </c>
      <c r="AG35" s="35" t="s">
        <v>45</v>
      </c>
      <c r="AH35" s="34" t="s">
        <v>899</v>
      </c>
    </row>
    <row r="36" spans="1:34" s="19" customFormat="1" ht="75" x14ac:dyDescent="0.3">
      <c r="A36" s="10">
        <v>34</v>
      </c>
      <c r="B36" s="29">
        <v>13110718</v>
      </c>
      <c r="C36" s="30">
        <v>45695</v>
      </c>
      <c r="D36" s="30">
        <v>45706</v>
      </c>
      <c r="E36" s="31" t="s">
        <v>163</v>
      </c>
      <c r="F36" s="31" t="s">
        <v>164</v>
      </c>
      <c r="G36" s="22" t="s">
        <v>39</v>
      </c>
      <c r="H36" s="22">
        <v>7</v>
      </c>
      <c r="I36" s="10">
        <v>0.22</v>
      </c>
      <c r="J36" s="10" t="s">
        <v>40</v>
      </c>
      <c r="K36" s="10" t="s">
        <v>48</v>
      </c>
      <c r="L36" s="10" t="s">
        <v>42</v>
      </c>
      <c r="M36" s="31" t="s">
        <v>165</v>
      </c>
      <c r="N36" s="23" t="s">
        <v>44</v>
      </c>
      <c r="O36" s="24">
        <v>34</v>
      </c>
      <c r="P36" s="60">
        <f t="shared" si="0"/>
        <v>10</v>
      </c>
      <c r="Q36" s="30">
        <f t="shared" si="8"/>
        <v>45716</v>
      </c>
      <c r="R36" s="10">
        <f t="shared" si="1"/>
        <v>0</v>
      </c>
      <c r="S36" s="30">
        <f t="shared" si="4"/>
        <v>45716</v>
      </c>
      <c r="T36" s="10">
        <v>30</v>
      </c>
      <c r="U36" s="16">
        <f t="shared" si="5"/>
        <v>45746</v>
      </c>
      <c r="V36" s="16" t="str">
        <f t="shared" ca="1" si="6"/>
        <v>Срок вышел</v>
      </c>
      <c r="W36" s="23" t="str">
        <f t="shared" si="7"/>
        <v>34-7/0,22/III/Т/25</v>
      </c>
      <c r="X36" s="25">
        <v>8391.39</v>
      </c>
      <c r="Y36" s="26">
        <v>8391.39</v>
      </c>
      <c r="Z36" s="36">
        <f t="shared" si="2"/>
        <v>0</v>
      </c>
      <c r="AA36" s="27">
        <v>45716</v>
      </c>
      <c r="AB36" s="28">
        <v>45716</v>
      </c>
      <c r="AC36" s="22"/>
      <c r="AD36" s="22" t="str">
        <f>_xlfn.CONCAT("25-",O36," ",TEXT(Q36,"ДД.ММ.ГГГГ")," от ",TEXT(AE36,"ДД.ММ.ГГГГ"))</f>
        <v>25-34 28.02.2025 от 01.04.2025</v>
      </c>
      <c r="AE36" s="16">
        <v>45748</v>
      </c>
      <c r="AF36" s="22">
        <f t="shared" si="3"/>
        <v>32</v>
      </c>
      <c r="AG36" s="35" t="s">
        <v>45</v>
      </c>
      <c r="AH36" s="34" t="s">
        <v>166</v>
      </c>
    </row>
    <row r="37" spans="1:34" s="19" customFormat="1" ht="75" x14ac:dyDescent="0.3">
      <c r="A37" s="10">
        <v>35</v>
      </c>
      <c r="B37" s="29">
        <v>13037197</v>
      </c>
      <c r="C37" s="30">
        <v>45691</v>
      </c>
      <c r="D37" s="30">
        <v>45707</v>
      </c>
      <c r="E37" s="31" t="s">
        <v>167</v>
      </c>
      <c r="F37" s="31" t="s">
        <v>168</v>
      </c>
      <c r="G37" s="22" t="s">
        <v>39</v>
      </c>
      <c r="H37" s="22">
        <v>15</v>
      </c>
      <c r="I37" s="10">
        <v>0.4</v>
      </c>
      <c r="J37" s="10" t="s">
        <v>40</v>
      </c>
      <c r="K37" s="10" t="s">
        <v>48</v>
      </c>
      <c r="L37" s="10" t="s">
        <v>42</v>
      </c>
      <c r="M37" s="31" t="s">
        <v>169</v>
      </c>
      <c r="N37" s="23" t="s">
        <v>44</v>
      </c>
      <c r="O37" s="24">
        <v>35</v>
      </c>
      <c r="P37" s="60">
        <f t="shared" si="0"/>
        <v>12</v>
      </c>
      <c r="Q37" s="30">
        <v>45719</v>
      </c>
      <c r="R37" s="10">
        <f t="shared" si="1"/>
        <v>1</v>
      </c>
      <c r="S37" s="30">
        <f t="shared" si="4"/>
        <v>45720</v>
      </c>
      <c r="T37" s="10">
        <v>120</v>
      </c>
      <c r="U37" s="16">
        <f t="shared" si="5"/>
        <v>45840</v>
      </c>
      <c r="V37" s="16" t="str">
        <f t="shared" ca="1" si="6"/>
        <v>Срок вышел</v>
      </c>
      <c r="W37" s="23" t="str">
        <f t="shared" si="7"/>
        <v>35-15/0,4/III/Т/25</v>
      </c>
      <c r="X37" s="25">
        <v>17981.55</v>
      </c>
      <c r="Y37" s="26">
        <v>17981.55</v>
      </c>
      <c r="Z37" s="36">
        <f t="shared" si="2"/>
        <v>0</v>
      </c>
      <c r="AA37" s="27">
        <v>45720</v>
      </c>
      <c r="AB37" s="28">
        <v>45719</v>
      </c>
      <c r="AC37" s="22"/>
      <c r="AD37" s="22"/>
      <c r="AE37" s="10"/>
      <c r="AF37" s="22">
        <f t="shared" si="3"/>
        <v>-45720</v>
      </c>
      <c r="AG37" s="35" t="s">
        <v>57</v>
      </c>
      <c r="AH37" s="34" t="s">
        <v>900</v>
      </c>
    </row>
    <row r="38" spans="1:34" s="19" customFormat="1" ht="75" x14ac:dyDescent="0.3">
      <c r="A38" s="10">
        <v>36</v>
      </c>
      <c r="B38" s="29">
        <v>13072485</v>
      </c>
      <c r="C38" s="30">
        <v>45693</v>
      </c>
      <c r="D38" s="30">
        <v>45707</v>
      </c>
      <c r="E38" s="31" t="s">
        <v>170</v>
      </c>
      <c r="F38" s="31" t="s">
        <v>171</v>
      </c>
      <c r="G38" s="22" t="s">
        <v>39</v>
      </c>
      <c r="H38" s="22">
        <v>5</v>
      </c>
      <c r="I38" s="10">
        <v>0.22</v>
      </c>
      <c r="J38" s="10" t="s">
        <v>40</v>
      </c>
      <c r="K38" s="10" t="s">
        <v>48</v>
      </c>
      <c r="L38" s="10" t="s">
        <v>42</v>
      </c>
      <c r="M38" s="31" t="s">
        <v>169</v>
      </c>
      <c r="N38" s="23" t="s">
        <v>44</v>
      </c>
      <c r="O38" s="24">
        <v>36</v>
      </c>
      <c r="P38" s="60">
        <f t="shared" si="0"/>
        <v>12</v>
      </c>
      <c r="Q38" s="30">
        <v>45719</v>
      </c>
      <c r="R38" s="10">
        <f t="shared" si="1"/>
        <v>0</v>
      </c>
      <c r="S38" s="30">
        <f t="shared" si="4"/>
        <v>45719</v>
      </c>
      <c r="T38" s="10">
        <v>120</v>
      </c>
      <c r="U38" s="16">
        <f t="shared" si="5"/>
        <v>45839</v>
      </c>
      <c r="V38" s="16" t="str">
        <f t="shared" ca="1" si="6"/>
        <v>Срок вышел</v>
      </c>
      <c r="W38" s="23" t="str">
        <f t="shared" si="7"/>
        <v>36-5/0,22/III/Т/25</v>
      </c>
      <c r="X38" s="25">
        <v>34023.449999999997</v>
      </c>
      <c r="Y38" s="26">
        <v>34023.449999999997</v>
      </c>
      <c r="Z38" s="36">
        <f t="shared" si="2"/>
        <v>0</v>
      </c>
      <c r="AA38" s="27">
        <v>45719</v>
      </c>
      <c r="AB38" s="28">
        <v>45719</v>
      </c>
      <c r="AC38" s="22"/>
      <c r="AD38" s="22"/>
      <c r="AE38" s="10"/>
      <c r="AF38" s="22">
        <f t="shared" si="3"/>
        <v>-45719</v>
      </c>
      <c r="AG38" s="35" t="s">
        <v>57</v>
      </c>
      <c r="AH38" s="34" t="s">
        <v>901</v>
      </c>
    </row>
    <row r="39" spans="1:34" s="19" customFormat="1" ht="75" x14ac:dyDescent="0.3">
      <c r="A39" s="10">
        <v>37</v>
      </c>
      <c r="B39" s="29">
        <v>13072574</v>
      </c>
      <c r="C39" s="30">
        <v>45693</v>
      </c>
      <c r="D39" s="30">
        <v>45707</v>
      </c>
      <c r="E39" s="31" t="s">
        <v>172</v>
      </c>
      <c r="F39" s="31" t="s">
        <v>173</v>
      </c>
      <c r="G39" s="22" t="s">
        <v>39</v>
      </c>
      <c r="H39" s="22">
        <v>5</v>
      </c>
      <c r="I39" s="10">
        <v>0.22</v>
      </c>
      <c r="J39" s="10" t="s">
        <v>40</v>
      </c>
      <c r="K39" s="10" t="s">
        <v>48</v>
      </c>
      <c r="L39" s="10" t="s">
        <v>42</v>
      </c>
      <c r="M39" s="31" t="s">
        <v>169</v>
      </c>
      <c r="N39" s="23" t="s">
        <v>44</v>
      </c>
      <c r="O39" s="24">
        <v>37</v>
      </c>
      <c r="P39" s="60">
        <f t="shared" si="0"/>
        <v>12</v>
      </c>
      <c r="Q39" s="30">
        <v>45719</v>
      </c>
      <c r="R39" s="10">
        <f t="shared" si="1"/>
        <v>0</v>
      </c>
      <c r="S39" s="30">
        <f t="shared" si="4"/>
        <v>45719</v>
      </c>
      <c r="T39" s="10">
        <v>120</v>
      </c>
      <c r="U39" s="16">
        <f t="shared" si="5"/>
        <v>45839</v>
      </c>
      <c r="V39" s="16" t="str">
        <f t="shared" ca="1" si="6"/>
        <v>Срок вышел</v>
      </c>
      <c r="W39" s="23" t="str">
        <f t="shared" si="7"/>
        <v>37-5/0,22/III/Т/25</v>
      </c>
      <c r="X39" s="25">
        <v>5993.85</v>
      </c>
      <c r="Y39" s="26">
        <v>34023.449999999997</v>
      </c>
      <c r="Z39" s="36">
        <f t="shared" si="2"/>
        <v>-28029.599999999999</v>
      </c>
      <c r="AA39" s="27">
        <v>45719</v>
      </c>
      <c r="AB39" s="28">
        <v>45719</v>
      </c>
      <c r="AC39" s="22"/>
      <c r="AD39" s="22"/>
      <c r="AE39" s="10"/>
      <c r="AF39" s="22">
        <f t="shared" si="3"/>
        <v>-45719</v>
      </c>
      <c r="AG39" s="35" t="s">
        <v>57</v>
      </c>
      <c r="AH39" s="34" t="s">
        <v>902</v>
      </c>
    </row>
    <row r="40" spans="1:34" s="19" customFormat="1" ht="75" x14ac:dyDescent="0.3">
      <c r="A40" s="10">
        <v>38</v>
      </c>
      <c r="B40" s="29">
        <v>13261772</v>
      </c>
      <c r="C40" s="30">
        <v>45707</v>
      </c>
      <c r="D40" s="30">
        <v>45709</v>
      </c>
      <c r="E40" s="31" t="s">
        <v>174</v>
      </c>
      <c r="F40" s="31" t="s">
        <v>175</v>
      </c>
      <c r="G40" s="22" t="s">
        <v>39</v>
      </c>
      <c r="H40" s="22">
        <v>5</v>
      </c>
      <c r="I40" s="10">
        <v>0.22</v>
      </c>
      <c r="J40" s="10" t="s">
        <v>40</v>
      </c>
      <c r="K40" s="10" t="s">
        <v>48</v>
      </c>
      <c r="L40" s="10" t="s">
        <v>42</v>
      </c>
      <c r="M40" s="31" t="s">
        <v>169</v>
      </c>
      <c r="N40" s="23" t="s">
        <v>44</v>
      </c>
      <c r="O40" s="24">
        <v>38</v>
      </c>
      <c r="P40" s="60">
        <f t="shared" si="0"/>
        <v>10</v>
      </c>
      <c r="Q40" s="30">
        <f t="shared" si="8"/>
        <v>45719</v>
      </c>
      <c r="R40" s="10">
        <f t="shared" si="1"/>
        <v>1</v>
      </c>
      <c r="S40" s="30">
        <f t="shared" si="4"/>
        <v>45720</v>
      </c>
      <c r="T40" s="10">
        <v>120</v>
      </c>
      <c r="U40" s="16">
        <f t="shared" si="5"/>
        <v>45840</v>
      </c>
      <c r="V40" s="16" t="str">
        <f t="shared" ca="1" si="6"/>
        <v>Срок вышел</v>
      </c>
      <c r="W40" s="23" t="str">
        <f t="shared" si="7"/>
        <v>38-5/0,22/III/Т/25</v>
      </c>
      <c r="X40" s="25">
        <v>34023.449999999997</v>
      </c>
      <c r="Y40" s="26">
        <v>34023.449999999997</v>
      </c>
      <c r="Z40" s="36">
        <f t="shared" si="2"/>
        <v>0</v>
      </c>
      <c r="AA40" s="27">
        <v>45720</v>
      </c>
      <c r="AB40" s="28">
        <v>45719</v>
      </c>
      <c r="AC40" s="22"/>
      <c r="AD40" s="22"/>
      <c r="AE40" s="10"/>
      <c r="AF40" s="22">
        <f t="shared" si="3"/>
        <v>-45720</v>
      </c>
      <c r="AG40" s="35" t="s">
        <v>57</v>
      </c>
      <c r="AH40" s="34" t="s">
        <v>903</v>
      </c>
    </row>
    <row r="41" spans="1:34" s="19" customFormat="1" ht="150" x14ac:dyDescent="0.3">
      <c r="A41" s="10">
        <v>39</v>
      </c>
      <c r="B41" s="29">
        <v>13259949</v>
      </c>
      <c r="C41" s="30">
        <v>45707</v>
      </c>
      <c r="D41" s="30">
        <v>45712</v>
      </c>
      <c r="E41" s="31" t="s">
        <v>150</v>
      </c>
      <c r="F41" s="31" t="s">
        <v>176</v>
      </c>
      <c r="G41" s="22" t="s">
        <v>101</v>
      </c>
      <c r="H41" s="22">
        <v>50</v>
      </c>
      <c r="I41" s="10">
        <v>0.4</v>
      </c>
      <c r="J41" s="10" t="s">
        <v>40</v>
      </c>
      <c r="K41" s="10" t="s">
        <v>41</v>
      </c>
      <c r="L41" s="10" t="s">
        <v>154</v>
      </c>
      <c r="M41" s="31" t="s">
        <v>177</v>
      </c>
      <c r="N41" s="23" t="s">
        <v>44</v>
      </c>
      <c r="O41" s="24">
        <v>39</v>
      </c>
      <c r="P41" s="60">
        <f t="shared" si="0"/>
        <v>10</v>
      </c>
      <c r="Q41" s="30">
        <f t="shared" si="8"/>
        <v>45722</v>
      </c>
      <c r="R41" s="10">
        <f t="shared" si="1"/>
        <v>12</v>
      </c>
      <c r="S41" s="30">
        <f t="shared" si="4"/>
        <v>45734</v>
      </c>
      <c r="T41" s="10">
        <v>120</v>
      </c>
      <c r="U41" s="16">
        <f t="shared" si="5"/>
        <v>45854</v>
      </c>
      <c r="V41" s="16" t="str">
        <f t="shared" ca="1" si="6"/>
        <v>Срок вышел</v>
      </c>
      <c r="W41" s="23" t="str">
        <f t="shared" si="7"/>
        <v>39-50/0,4/III/Т/25</v>
      </c>
      <c r="X41" s="25">
        <v>54917.1</v>
      </c>
      <c r="Y41" s="26">
        <v>54917.1</v>
      </c>
      <c r="Z41" s="36">
        <f t="shared" si="2"/>
        <v>0</v>
      </c>
      <c r="AA41" s="27">
        <v>45734</v>
      </c>
      <c r="AB41" s="28">
        <v>45722</v>
      </c>
      <c r="AC41" s="30">
        <v>45734</v>
      </c>
      <c r="AD41" s="22"/>
      <c r="AE41" s="10"/>
      <c r="AF41" s="22">
        <f t="shared" si="3"/>
        <v>-45734</v>
      </c>
      <c r="AG41" s="35" t="s">
        <v>178</v>
      </c>
      <c r="AH41" s="34" t="s">
        <v>179</v>
      </c>
    </row>
    <row r="42" spans="1:34" s="19" customFormat="1" ht="168.75" x14ac:dyDescent="0.3">
      <c r="A42" s="10">
        <v>40</v>
      </c>
      <c r="B42" s="29">
        <v>13145004</v>
      </c>
      <c r="C42" s="30">
        <v>45698</v>
      </c>
      <c r="D42" s="30">
        <v>45713</v>
      </c>
      <c r="E42" s="31" t="s">
        <v>180</v>
      </c>
      <c r="F42" s="31" t="s">
        <v>181</v>
      </c>
      <c r="G42" s="22" t="s">
        <v>182</v>
      </c>
      <c r="H42" s="22">
        <v>15</v>
      </c>
      <c r="I42" s="10">
        <v>0.4</v>
      </c>
      <c r="J42" s="10" t="s">
        <v>40</v>
      </c>
      <c r="K42" s="10" t="s">
        <v>48</v>
      </c>
      <c r="L42" s="10" t="s">
        <v>55</v>
      </c>
      <c r="M42" s="31" t="s">
        <v>183</v>
      </c>
      <c r="N42" s="23" t="s">
        <v>44</v>
      </c>
      <c r="O42" s="24">
        <v>40</v>
      </c>
      <c r="P42" s="60">
        <f t="shared" si="0"/>
        <v>10</v>
      </c>
      <c r="Q42" s="30">
        <f t="shared" si="8"/>
        <v>45723</v>
      </c>
      <c r="R42" s="10">
        <f t="shared" si="1"/>
        <v>-45723</v>
      </c>
      <c r="S42" s="30">
        <f t="shared" si="4"/>
        <v>0</v>
      </c>
      <c r="T42" s="10">
        <v>120</v>
      </c>
      <c r="U42" s="16">
        <f t="shared" si="5"/>
        <v>120</v>
      </c>
      <c r="V42" s="16" t="str">
        <f t="shared" ca="1" si="6"/>
        <v>Срок вышел</v>
      </c>
      <c r="W42" s="23" t="str">
        <f t="shared" si="7"/>
        <v>40-15/0,4/III/Т/25</v>
      </c>
      <c r="X42" s="25">
        <v>1450861.42</v>
      </c>
      <c r="Y42" s="26"/>
      <c r="Z42" s="36">
        <f t="shared" si="2"/>
        <v>1450861.42</v>
      </c>
      <c r="AA42" s="27"/>
      <c r="AB42" s="28">
        <v>45723</v>
      </c>
      <c r="AC42" s="22"/>
      <c r="AD42" s="22"/>
      <c r="AE42" s="10"/>
      <c r="AF42" s="22">
        <f t="shared" si="3"/>
        <v>0</v>
      </c>
      <c r="AG42" s="35" t="s">
        <v>69</v>
      </c>
      <c r="AH42" s="34" t="s">
        <v>904</v>
      </c>
    </row>
    <row r="43" spans="1:34" s="19" customFormat="1" ht="131.25" x14ac:dyDescent="0.3">
      <c r="A43" s="10">
        <v>41</v>
      </c>
      <c r="B43" s="29">
        <v>13199226</v>
      </c>
      <c r="C43" s="30">
        <v>45702</v>
      </c>
      <c r="D43" s="30">
        <v>45713</v>
      </c>
      <c r="E43" s="31" t="s">
        <v>184</v>
      </c>
      <c r="F43" s="31" t="s">
        <v>185</v>
      </c>
      <c r="G43" s="22" t="s">
        <v>39</v>
      </c>
      <c r="H43" s="22">
        <v>15</v>
      </c>
      <c r="I43" s="10">
        <v>0.4</v>
      </c>
      <c r="J43" s="10" t="s">
        <v>40</v>
      </c>
      <c r="K43" s="10" t="s">
        <v>48</v>
      </c>
      <c r="L43" s="10" t="s">
        <v>42</v>
      </c>
      <c r="M43" s="31" t="s">
        <v>165</v>
      </c>
      <c r="N43" s="23" t="s">
        <v>44</v>
      </c>
      <c r="O43" s="24">
        <v>41</v>
      </c>
      <c r="P43" s="60">
        <f t="shared" si="0"/>
        <v>10</v>
      </c>
      <c r="Q43" s="30">
        <f t="shared" si="8"/>
        <v>45723</v>
      </c>
      <c r="R43" s="10">
        <f t="shared" si="1"/>
        <v>3</v>
      </c>
      <c r="S43" s="30">
        <f t="shared" si="4"/>
        <v>45726</v>
      </c>
      <c r="T43" s="10">
        <v>120</v>
      </c>
      <c r="U43" s="16">
        <f t="shared" si="5"/>
        <v>45846</v>
      </c>
      <c r="V43" s="16" t="str">
        <f t="shared" ca="1" si="6"/>
        <v>Срок вышел</v>
      </c>
      <c r="W43" s="23" t="str">
        <f t="shared" si="7"/>
        <v>41-15/0,4/III/Т/25</v>
      </c>
      <c r="X43" s="25">
        <v>17981.55</v>
      </c>
      <c r="Y43" s="26">
        <v>17981.55</v>
      </c>
      <c r="Z43" s="36">
        <f t="shared" si="2"/>
        <v>0</v>
      </c>
      <c r="AA43" s="27">
        <v>45726</v>
      </c>
      <c r="AB43" s="28">
        <v>45726</v>
      </c>
      <c r="AC43" s="22"/>
      <c r="AD43" s="22" t="str">
        <f>_xlfn.CONCAT("25-",O43," ",TEXT(Q43,"ДД.ММ.ГГГГ")," от ",TEXT(AE43,"ДД.ММ.ГГГГ"))</f>
        <v>25-41 07.03.2025 от 09.07.2025</v>
      </c>
      <c r="AE43" s="16">
        <v>45847</v>
      </c>
      <c r="AF43" s="22">
        <f t="shared" si="3"/>
        <v>121</v>
      </c>
      <c r="AG43" s="35" t="s">
        <v>45</v>
      </c>
      <c r="AH43" s="34" t="s">
        <v>905</v>
      </c>
    </row>
    <row r="44" spans="1:34" s="19" customFormat="1" ht="75" x14ac:dyDescent="0.3">
      <c r="A44" s="10">
        <v>42</v>
      </c>
      <c r="B44" s="29">
        <v>13129737</v>
      </c>
      <c r="C44" s="30">
        <v>45698</v>
      </c>
      <c r="D44" s="30">
        <v>45714</v>
      </c>
      <c r="E44" s="31" t="s">
        <v>186</v>
      </c>
      <c r="F44" s="31" t="s">
        <v>187</v>
      </c>
      <c r="G44" s="22" t="s">
        <v>188</v>
      </c>
      <c r="H44" s="22">
        <v>65</v>
      </c>
      <c r="I44" s="10">
        <v>0.4</v>
      </c>
      <c r="J44" s="10" t="s">
        <v>40</v>
      </c>
      <c r="K44" s="10" t="s">
        <v>48</v>
      </c>
      <c r="L44" s="10" t="s">
        <v>55</v>
      </c>
      <c r="M44" s="31"/>
      <c r="N44" s="23" t="s">
        <v>44</v>
      </c>
      <c r="O44" s="24">
        <v>42</v>
      </c>
      <c r="P44" s="60">
        <f t="shared" si="0"/>
        <v>12</v>
      </c>
      <c r="Q44" s="30">
        <v>45726</v>
      </c>
      <c r="R44" s="10">
        <f t="shared" si="1"/>
        <v>-45726</v>
      </c>
      <c r="S44" s="30">
        <f t="shared" si="4"/>
        <v>0</v>
      </c>
      <c r="T44" s="10">
        <v>30</v>
      </c>
      <c r="U44" s="16">
        <f t="shared" si="5"/>
        <v>30</v>
      </c>
      <c r="V44" s="16" t="str">
        <f t="shared" ca="1" si="6"/>
        <v>Срок вышел</v>
      </c>
      <c r="W44" s="23" t="str">
        <f t="shared" si="7"/>
        <v>42-65/0,4/III/Т/25</v>
      </c>
      <c r="X44" s="25"/>
      <c r="Y44" s="26"/>
      <c r="Z44" s="36">
        <f t="shared" si="2"/>
        <v>0</v>
      </c>
      <c r="AA44" s="27"/>
      <c r="AB44" s="28"/>
      <c r="AC44" s="22"/>
      <c r="AD44" s="22"/>
      <c r="AE44" s="10"/>
      <c r="AF44" s="22">
        <f t="shared" si="3"/>
        <v>0</v>
      </c>
      <c r="AG44" s="35" t="s">
        <v>69</v>
      </c>
      <c r="AH44" s="34"/>
    </row>
    <row r="45" spans="1:34" s="19" customFormat="1" ht="56.25" x14ac:dyDescent="0.3">
      <c r="A45" s="10">
        <v>43</v>
      </c>
      <c r="B45" s="29">
        <v>13130522</v>
      </c>
      <c r="C45" s="30">
        <v>45698</v>
      </c>
      <c r="D45" s="30">
        <v>45715</v>
      </c>
      <c r="E45" s="31" t="s">
        <v>189</v>
      </c>
      <c r="F45" s="31" t="s">
        <v>190</v>
      </c>
      <c r="G45" s="22" t="s">
        <v>132</v>
      </c>
      <c r="H45" s="22">
        <v>5</v>
      </c>
      <c r="I45" s="10">
        <v>0.22</v>
      </c>
      <c r="J45" s="10" t="s">
        <v>40</v>
      </c>
      <c r="K45" s="10" t="s">
        <v>48</v>
      </c>
      <c r="L45" s="10" t="s">
        <v>42</v>
      </c>
      <c r="M45" s="31" t="s">
        <v>191</v>
      </c>
      <c r="N45" s="23" t="s">
        <v>44</v>
      </c>
      <c r="O45" s="24">
        <v>43</v>
      </c>
      <c r="P45" s="60">
        <f t="shared" si="0"/>
        <v>11</v>
      </c>
      <c r="Q45" s="30">
        <v>45726</v>
      </c>
      <c r="R45" s="10">
        <f t="shared" si="1"/>
        <v>1</v>
      </c>
      <c r="S45" s="30">
        <f t="shared" si="4"/>
        <v>45727</v>
      </c>
      <c r="T45" s="10">
        <v>30</v>
      </c>
      <c r="U45" s="16">
        <f t="shared" si="5"/>
        <v>45757</v>
      </c>
      <c r="V45" s="16">
        <v>45743</v>
      </c>
      <c r="W45" s="23" t="str">
        <f t="shared" si="7"/>
        <v>43-5/0,22/III/Т/25</v>
      </c>
      <c r="X45" s="25">
        <v>30909.64</v>
      </c>
      <c r="Y45" s="26">
        <v>30909.64</v>
      </c>
      <c r="Z45" s="36">
        <f t="shared" si="2"/>
        <v>0</v>
      </c>
      <c r="AA45" s="27">
        <v>45727</v>
      </c>
      <c r="AB45" s="28">
        <v>45726</v>
      </c>
      <c r="AC45" s="22"/>
      <c r="AD45" s="22" t="str">
        <f>_xlfn.CONCAT("25-",O45," ",TEXT(Q45,"ДД.ММ.ГГГГ")," от ",TEXT(AE45,"ДД.ММ.ГГГГ"))</f>
        <v>25-43 10.03.2025 от 01.04.2025</v>
      </c>
      <c r="AE45" s="16">
        <v>45748</v>
      </c>
      <c r="AF45" s="22">
        <f t="shared" si="3"/>
        <v>21</v>
      </c>
      <c r="AG45" s="35" t="s">
        <v>45</v>
      </c>
      <c r="AH45" s="34" t="s">
        <v>192</v>
      </c>
    </row>
    <row r="46" spans="1:34" s="19" customFormat="1" ht="281.25" x14ac:dyDescent="0.3">
      <c r="A46" s="10">
        <v>44</v>
      </c>
      <c r="B46" s="29">
        <v>13332753</v>
      </c>
      <c r="C46" s="30">
        <v>45713</v>
      </c>
      <c r="D46" s="30">
        <v>45715</v>
      </c>
      <c r="E46" s="31" t="s">
        <v>193</v>
      </c>
      <c r="F46" s="31" t="s">
        <v>194</v>
      </c>
      <c r="G46" s="22" t="s">
        <v>39</v>
      </c>
      <c r="H46" s="22">
        <v>15</v>
      </c>
      <c r="I46" s="10">
        <v>0.4</v>
      </c>
      <c r="J46" s="10" t="s">
        <v>40</v>
      </c>
      <c r="K46" s="10" t="s">
        <v>48</v>
      </c>
      <c r="L46" s="10" t="s">
        <v>42</v>
      </c>
      <c r="M46" s="31" t="s">
        <v>195</v>
      </c>
      <c r="N46" s="23" t="s">
        <v>44</v>
      </c>
      <c r="O46" s="24">
        <v>44</v>
      </c>
      <c r="P46" s="60">
        <f t="shared" si="0"/>
        <v>11</v>
      </c>
      <c r="Q46" s="30">
        <v>45726</v>
      </c>
      <c r="R46" s="10">
        <f t="shared" si="1"/>
        <v>-45726</v>
      </c>
      <c r="S46" s="30">
        <f t="shared" si="4"/>
        <v>0</v>
      </c>
      <c r="T46" s="10">
        <v>120</v>
      </c>
      <c r="U46" s="16">
        <f t="shared" si="5"/>
        <v>120</v>
      </c>
      <c r="V46" s="16" t="str">
        <f t="shared" ca="1" si="6"/>
        <v>Срок вышел</v>
      </c>
      <c r="W46" s="23" t="str">
        <f t="shared" si="7"/>
        <v>44-15/0,4/III/Т/25</v>
      </c>
      <c r="X46" s="25">
        <v>102070.35</v>
      </c>
      <c r="Y46" s="26"/>
      <c r="Z46" s="36">
        <f t="shared" si="2"/>
        <v>102070.35</v>
      </c>
      <c r="AA46" s="27"/>
      <c r="AB46" s="28">
        <v>45726</v>
      </c>
      <c r="AC46" s="22"/>
      <c r="AD46" s="22"/>
      <c r="AE46" s="10"/>
      <c r="AF46" s="22">
        <f t="shared" si="3"/>
        <v>0</v>
      </c>
      <c r="AG46" s="35" t="s">
        <v>69</v>
      </c>
      <c r="AH46" s="34" t="s">
        <v>906</v>
      </c>
    </row>
    <row r="47" spans="1:34" s="19" customFormat="1" ht="75" x14ac:dyDescent="0.3">
      <c r="A47" s="10">
        <v>45</v>
      </c>
      <c r="B47" s="29">
        <v>13297926</v>
      </c>
      <c r="C47" s="30">
        <v>45710</v>
      </c>
      <c r="D47" s="30">
        <v>45716</v>
      </c>
      <c r="E47" s="31" t="s">
        <v>196</v>
      </c>
      <c r="F47" s="31" t="s">
        <v>197</v>
      </c>
      <c r="G47" s="22" t="s">
        <v>39</v>
      </c>
      <c r="H47" s="22">
        <v>5</v>
      </c>
      <c r="I47" s="10">
        <v>0.22</v>
      </c>
      <c r="J47" s="10" t="s">
        <v>40</v>
      </c>
      <c r="K47" s="10" t="s">
        <v>48</v>
      </c>
      <c r="L47" s="10" t="s">
        <v>42</v>
      </c>
      <c r="M47" s="31" t="s">
        <v>198</v>
      </c>
      <c r="N47" s="23" t="s">
        <v>44</v>
      </c>
      <c r="O47" s="24">
        <v>45</v>
      </c>
      <c r="P47" s="60">
        <f t="shared" si="0"/>
        <v>10</v>
      </c>
      <c r="Q47" s="30">
        <f t="shared" si="8"/>
        <v>45726</v>
      </c>
      <c r="R47" s="10">
        <f t="shared" si="1"/>
        <v>14</v>
      </c>
      <c r="S47" s="30">
        <f t="shared" si="4"/>
        <v>45740</v>
      </c>
      <c r="T47" s="10">
        <v>30</v>
      </c>
      <c r="U47" s="16">
        <f t="shared" si="5"/>
        <v>45770</v>
      </c>
      <c r="V47" s="16" t="str">
        <f t="shared" ca="1" si="6"/>
        <v>Срок вышел</v>
      </c>
      <c r="W47" s="23" t="str">
        <f t="shared" si="7"/>
        <v>45-5/0,22/III/Т/25</v>
      </c>
      <c r="X47" s="25">
        <v>30909.64</v>
      </c>
      <c r="Y47" s="26">
        <v>30909.64</v>
      </c>
      <c r="Z47" s="36">
        <f>X47-Y47</f>
        <v>0</v>
      </c>
      <c r="AA47" s="27">
        <v>45740</v>
      </c>
      <c r="AB47" s="28">
        <v>45726</v>
      </c>
      <c r="AC47" s="22"/>
      <c r="AD47" s="22" t="str">
        <f>_xlfn.CONCAT("25-",O47," ",TEXT(Q47,"ДД.ММ.ГГГГ")," от ",TEXT(AE47,"ДД.ММ.ГГГГ"))</f>
        <v>25-45 10.03.2025 от 14.04.2025</v>
      </c>
      <c r="AE47" s="16">
        <v>45761</v>
      </c>
      <c r="AF47" s="22">
        <f t="shared" si="3"/>
        <v>21</v>
      </c>
      <c r="AG47" s="17" t="s">
        <v>45</v>
      </c>
      <c r="AH47" s="34" t="s">
        <v>199</v>
      </c>
    </row>
    <row r="48" spans="1:34" s="19" customFormat="1" ht="206.25" x14ac:dyDescent="0.3">
      <c r="A48" s="10">
        <v>46</v>
      </c>
      <c r="B48" s="29">
        <v>455</v>
      </c>
      <c r="C48" s="30">
        <v>45714</v>
      </c>
      <c r="D48" s="30">
        <v>45719</v>
      </c>
      <c r="E48" s="31" t="s">
        <v>200</v>
      </c>
      <c r="F48" s="31" t="s">
        <v>201</v>
      </c>
      <c r="G48" s="22" t="s">
        <v>202</v>
      </c>
      <c r="H48" s="22">
        <v>2500</v>
      </c>
      <c r="I48" s="10">
        <v>6</v>
      </c>
      <c r="J48" s="10" t="s">
        <v>73</v>
      </c>
      <c r="K48" s="10" t="s">
        <v>48</v>
      </c>
      <c r="L48" s="10" t="s">
        <v>203</v>
      </c>
      <c r="M48" s="31" t="s">
        <v>204</v>
      </c>
      <c r="N48" s="23" t="s">
        <v>44</v>
      </c>
      <c r="O48" s="24" t="s">
        <v>205</v>
      </c>
      <c r="P48" s="60">
        <f t="shared" si="0"/>
        <v>16</v>
      </c>
      <c r="Q48" s="30">
        <v>45735</v>
      </c>
      <c r="R48" s="10">
        <f t="shared" si="1"/>
        <v>65</v>
      </c>
      <c r="S48" s="30">
        <v>45800</v>
      </c>
      <c r="T48" s="10">
        <v>365</v>
      </c>
      <c r="U48" s="16">
        <f t="shared" si="5"/>
        <v>46165</v>
      </c>
      <c r="V48" s="16" t="str">
        <f t="shared" ca="1" si="6"/>
        <v>Осталось 296</v>
      </c>
      <c r="W48" s="23" t="str">
        <f t="shared" si="7"/>
        <v>46Б-2500/6/II/Т/25</v>
      </c>
      <c r="X48" s="25">
        <v>49421304.340000004</v>
      </c>
      <c r="Y48" s="26"/>
      <c r="Z48" s="36">
        <f t="shared" si="2"/>
        <v>49421304.340000004</v>
      </c>
      <c r="AA48" s="27"/>
      <c r="AB48" s="28">
        <v>45736</v>
      </c>
      <c r="AC48" s="22"/>
      <c r="AD48" s="22"/>
      <c r="AE48" s="10"/>
      <c r="AF48" s="22">
        <f t="shared" si="3"/>
        <v>-45800</v>
      </c>
      <c r="AG48" s="17" t="s">
        <v>57</v>
      </c>
      <c r="AH48" s="34" t="s">
        <v>907</v>
      </c>
    </row>
    <row r="49" spans="1:34" s="19" customFormat="1" ht="56.25" customHeight="1" x14ac:dyDescent="0.3">
      <c r="A49" s="10">
        <v>47</v>
      </c>
      <c r="B49" s="29">
        <v>13329452</v>
      </c>
      <c r="C49" s="30">
        <v>45713</v>
      </c>
      <c r="D49" s="30">
        <v>45720</v>
      </c>
      <c r="E49" s="31" t="s">
        <v>206</v>
      </c>
      <c r="F49" s="31" t="s">
        <v>207</v>
      </c>
      <c r="G49" s="22" t="s">
        <v>39</v>
      </c>
      <c r="H49" s="22">
        <v>15</v>
      </c>
      <c r="I49" s="10">
        <v>0.4</v>
      </c>
      <c r="J49" s="10" t="s">
        <v>40</v>
      </c>
      <c r="K49" s="10" t="s">
        <v>48</v>
      </c>
      <c r="L49" s="10" t="s">
        <v>42</v>
      </c>
      <c r="M49" s="31" t="s">
        <v>208</v>
      </c>
      <c r="N49" s="23" t="s">
        <v>44</v>
      </c>
      <c r="O49" s="24">
        <v>47</v>
      </c>
      <c r="P49" s="60">
        <f t="shared" si="0"/>
        <v>10</v>
      </c>
      <c r="Q49" s="30">
        <f t="shared" si="8"/>
        <v>45730</v>
      </c>
      <c r="R49" s="10">
        <f>S49-Q49</f>
        <v>3</v>
      </c>
      <c r="S49" s="30">
        <f t="shared" si="4"/>
        <v>45733</v>
      </c>
      <c r="T49" s="10">
        <v>30</v>
      </c>
      <c r="U49" s="16">
        <f t="shared" si="5"/>
        <v>45763</v>
      </c>
      <c r="V49" s="16" t="str">
        <f t="shared" ca="1" si="6"/>
        <v>Срок вышел</v>
      </c>
      <c r="W49" s="23" t="str">
        <f t="shared" si="7"/>
        <v>47-15/0,4/III/Т/25</v>
      </c>
      <c r="X49" s="25">
        <v>17981.55</v>
      </c>
      <c r="Y49" s="26">
        <v>17981.55</v>
      </c>
      <c r="Z49" s="36">
        <f t="shared" si="2"/>
        <v>0</v>
      </c>
      <c r="AA49" s="27">
        <v>45733</v>
      </c>
      <c r="AB49" s="28">
        <v>45730</v>
      </c>
      <c r="AC49" s="22"/>
      <c r="AD49" s="22"/>
      <c r="AE49" s="10"/>
      <c r="AF49" s="22">
        <f t="shared" si="3"/>
        <v>-45733</v>
      </c>
      <c r="AG49" s="17" t="s">
        <v>57</v>
      </c>
      <c r="AH49" s="34" t="s">
        <v>908</v>
      </c>
    </row>
    <row r="50" spans="1:34" s="19" customFormat="1" ht="243.75" x14ac:dyDescent="0.3">
      <c r="A50" s="10">
        <v>48</v>
      </c>
      <c r="B50" s="29">
        <v>13381478</v>
      </c>
      <c r="C50" s="30">
        <v>45716</v>
      </c>
      <c r="D50" s="30">
        <v>45720</v>
      </c>
      <c r="E50" s="31" t="s">
        <v>209</v>
      </c>
      <c r="F50" s="31" t="s">
        <v>210</v>
      </c>
      <c r="G50" s="22" t="s">
        <v>105</v>
      </c>
      <c r="H50" s="22">
        <v>140</v>
      </c>
      <c r="I50" s="10">
        <v>0.4</v>
      </c>
      <c r="J50" s="10" t="s">
        <v>40</v>
      </c>
      <c r="K50" s="10" t="s">
        <v>48</v>
      </c>
      <c r="L50" s="10" t="s">
        <v>55</v>
      </c>
      <c r="M50" s="31" t="s">
        <v>211</v>
      </c>
      <c r="N50" s="23" t="s">
        <v>44</v>
      </c>
      <c r="O50" s="24">
        <v>48</v>
      </c>
      <c r="P50" s="60">
        <f t="shared" si="0"/>
        <v>10</v>
      </c>
      <c r="Q50" s="30">
        <f t="shared" si="8"/>
        <v>45730</v>
      </c>
      <c r="R50" s="10">
        <f t="shared" si="1"/>
        <v>4</v>
      </c>
      <c r="S50" s="30">
        <f t="shared" si="4"/>
        <v>45734</v>
      </c>
      <c r="T50" s="10">
        <v>120</v>
      </c>
      <c r="U50" s="16">
        <f t="shared" si="5"/>
        <v>45854</v>
      </c>
      <c r="V50" s="16" t="str">
        <f t="shared" ca="1" si="6"/>
        <v>Срок вышел</v>
      </c>
      <c r="W50" s="23" t="str">
        <f t="shared" si="7"/>
        <v>48-140/0,4/III/Т/25</v>
      </c>
      <c r="X50" s="25">
        <v>47924.1</v>
      </c>
      <c r="Y50" s="26">
        <v>47924.1</v>
      </c>
      <c r="Z50" s="36">
        <f t="shared" si="2"/>
        <v>0</v>
      </c>
      <c r="AA50" s="27">
        <v>45734</v>
      </c>
      <c r="AB50" s="28">
        <v>45730</v>
      </c>
      <c r="AC50" s="22"/>
      <c r="AD50" s="22"/>
      <c r="AE50" s="10"/>
      <c r="AF50" s="22">
        <f t="shared" si="3"/>
        <v>-45734</v>
      </c>
      <c r="AG50" s="17" t="s">
        <v>57</v>
      </c>
      <c r="AH50" s="34" t="s">
        <v>909</v>
      </c>
    </row>
    <row r="51" spans="1:34" s="19" customFormat="1" ht="75" x14ac:dyDescent="0.3">
      <c r="A51" s="10">
        <v>49</v>
      </c>
      <c r="B51" s="29">
        <v>13366366</v>
      </c>
      <c r="C51" s="30">
        <v>45715</v>
      </c>
      <c r="D51" s="30">
        <v>45722</v>
      </c>
      <c r="E51" s="31" t="s">
        <v>212</v>
      </c>
      <c r="F51" s="31" t="s">
        <v>213</v>
      </c>
      <c r="G51" s="22" t="s">
        <v>143</v>
      </c>
      <c r="H51" s="22">
        <v>5</v>
      </c>
      <c r="I51" s="10">
        <v>0.22</v>
      </c>
      <c r="J51" s="10" t="s">
        <v>40</v>
      </c>
      <c r="K51" s="10" t="s">
        <v>48</v>
      </c>
      <c r="L51" s="10" t="s">
        <v>42</v>
      </c>
      <c r="M51" s="31" t="s">
        <v>159</v>
      </c>
      <c r="N51" s="23" t="s">
        <v>44</v>
      </c>
      <c r="O51" s="24">
        <v>49</v>
      </c>
      <c r="P51" s="60">
        <f t="shared" si="0"/>
        <v>11</v>
      </c>
      <c r="Q51" s="30">
        <v>45733</v>
      </c>
      <c r="R51" s="10">
        <f t="shared" si="1"/>
        <v>2</v>
      </c>
      <c r="S51" s="30">
        <f t="shared" si="4"/>
        <v>45735</v>
      </c>
      <c r="T51" s="10">
        <v>30</v>
      </c>
      <c r="U51" s="16">
        <f t="shared" si="5"/>
        <v>45765</v>
      </c>
      <c r="V51" s="16" t="str">
        <f t="shared" ca="1" si="6"/>
        <v>Срок вышел</v>
      </c>
      <c r="W51" s="23" t="str">
        <f t="shared" si="7"/>
        <v>49-5/0,22/III/Т/25</v>
      </c>
      <c r="X51" s="25">
        <v>30909.64</v>
      </c>
      <c r="Y51" s="26">
        <v>30909.64</v>
      </c>
      <c r="Z51" s="36">
        <f t="shared" si="2"/>
        <v>0</v>
      </c>
      <c r="AA51" s="27">
        <v>45735</v>
      </c>
      <c r="AB51" s="28">
        <v>45733</v>
      </c>
      <c r="AC51" s="22"/>
      <c r="AD51" s="22" t="str">
        <f>_xlfn.CONCAT("25-",O51," ",TEXT(Q51,"ДД.ММ.ГГГГ")," от ",TEXT(AE51,"ДД.ММ.ГГГГ"))</f>
        <v>25-49 17.03.2025 от 22.05.2025</v>
      </c>
      <c r="AE51" s="16">
        <v>45799</v>
      </c>
      <c r="AF51" s="22">
        <f t="shared" si="3"/>
        <v>64</v>
      </c>
      <c r="AG51" s="17" t="s">
        <v>45</v>
      </c>
      <c r="AH51" s="34" t="s">
        <v>214</v>
      </c>
    </row>
    <row r="52" spans="1:34" s="19" customFormat="1" ht="262.5" x14ac:dyDescent="0.3">
      <c r="A52" s="10">
        <v>50</v>
      </c>
      <c r="B52" s="29">
        <v>13414031</v>
      </c>
      <c r="C52" s="30">
        <v>45720</v>
      </c>
      <c r="D52" s="30">
        <v>45722</v>
      </c>
      <c r="E52" s="31" t="s">
        <v>193</v>
      </c>
      <c r="F52" s="31" t="s">
        <v>215</v>
      </c>
      <c r="G52" s="22" t="s">
        <v>143</v>
      </c>
      <c r="H52" s="22">
        <v>15</v>
      </c>
      <c r="I52" s="10">
        <v>0.4</v>
      </c>
      <c r="J52" s="10" t="s">
        <v>40</v>
      </c>
      <c r="K52" s="10" t="s">
        <v>48</v>
      </c>
      <c r="L52" s="10" t="s">
        <v>42</v>
      </c>
      <c r="M52" s="31" t="s">
        <v>195</v>
      </c>
      <c r="N52" s="23" t="s">
        <v>44</v>
      </c>
      <c r="O52" s="24">
        <v>50</v>
      </c>
      <c r="P52" s="60">
        <f t="shared" si="0"/>
        <v>11</v>
      </c>
      <c r="Q52" s="30">
        <v>45733</v>
      </c>
      <c r="R52" s="10">
        <f t="shared" si="1"/>
        <v>-45733</v>
      </c>
      <c r="S52" s="30">
        <f t="shared" si="4"/>
        <v>0</v>
      </c>
      <c r="T52" s="10">
        <v>120</v>
      </c>
      <c r="U52" s="16">
        <f t="shared" si="5"/>
        <v>120</v>
      </c>
      <c r="V52" s="16" t="str">
        <f t="shared" ca="1" si="6"/>
        <v>Срок вышел</v>
      </c>
      <c r="W52" s="23" t="str">
        <f t="shared" si="7"/>
        <v>50-15/0,4/III/Т/25</v>
      </c>
      <c r="X52" s="25">
        <v>7425069.5999999996</v>
      </c>
      <c r="Y52" s="26"/>
      <c r="Z52" s="36">
        <f t="shared" si="2"/>
        <v>7425069.5999999996</v>
      </c>
      <c r="AA52" s="27"/>
      <c r="AB52" s="28">
        <v>45733</v>
      </c>
      <c r="AC52" s="22"/>
      <c r="AD52" s="22"/>
      <c r="AE52" s="10"/>
      <c r="AF52" s="22">
        <f t="shared" si="3"/>
        <v>0</v>
      </c>
      <c r="AG52" s="17" t="s">
        <v>69</v>
      </c>
      <c r="AH52" s="34" t="s">
        <v>910</v>
      </c>
    </row>
    <row r="53" spans="1:34" s="19" customFormat="1" ht="56.25" x14ac:dyDescent="0.3">
      <c r="A53" s="10">
        <v>51</v>
      </c>
      <c r="B53" s="29">
        <v>13441225</v>
      </c>
      <c r="C53" s="30">
        <v>45722</v>
      </c>
      <c r="D53" s="30">
        <v>45723</v>
      </c>
      <c r="E53" s="31" t="s">
        <v>147</v>
      </c>
      <c r="F53" s="31" t="s">
        <v>148</v>
      </c>
      <c r="G53" s="22" t="s">
        <v>101</v>
      </c>
      <c r="H53" s="22">
        <v>15</v>
      </c>
      <c r="I53" s="10">
        <v>0.4</v>
      </c>
      <c r="J53" s="10" t="s">
        <v>40</v>
      </c>
      <c r="K53" s="10" t="s">
        <v>48</v>
      </c>
      <c r="L53" s="10" t="s">
        <v>42</v>
      </c>
      <c r="M53" s="31" t="s">
        <v>149</v>
      </c>
      <c r="N53" s="23" t="s">
        <v>44</v>
      </c>
      <c r="O53" s="24">
        <v>51</v>
      </c>
      <c r="P53" s="60">
        <f t="shared" si="0"/>
        <v>7</v>
      </c>
      <c r="Q53" s="30">
        <v>45730</v>
      </c>
      <c r="R53" s="10">
        <f t="shared" si="1"/>
        <v>3</v>
      </c>
      <c r="S53" s="30">
        <f t="shared" si="4"/>
        <v>45733</v>
      </c>
      <c r="T53" s="10">
        <v>120</v>
      </c>
      <c r="U53" s="16">
        <f t="shared" si="5"/>
        <v>45853</v>
      </c>
      <c r="V53" s="16" t="str">
        <f t="shared" ca="1" si="6"/>
        <v>Срок вышел</v>
      </c>
      <c r="W53" s="23" t="str">
        <f t="shared" si="7"/>
        <v>51-15/0,4/III/Т/25</v>
      </c>
      <c r="X53" s="25">
        <v>70062.960000000006</v>
      </c>
      <c r="Y53" s="26">
        <v>70062.960000000006</v>
      </c>
      <c r="Z53" s="36">
        <f t="shared" si="2"/>
        <v>0</v>
      </c>
      <c r="AA53" s="27">
        <v>45733</v>
      </c>
      <c r="AB53" s="28">
        <v>45730</v>
      </c>
      <c r="AC53" s="22"/>
      <c r="AD53" s="22"/>
      <c r="AE53" s="10"/>
      <c r="AF53" s="22">
        <f t="shared" si="3"/>
        <v>-45733</v>
      </c>
      <c r="AG53" s="17" t="s">
        <v>45</v>
      </c>
      <c r="AH53" s="34" t="s">
        <v>911</v>
      </c>
    </row>
    <row r="54" spans="1:34" s="19" customFormat="1" ht="89.25" customHeight="1" x14ac:dyDescent="0.3">
      <c r="A54" s="10">
        <v>52</v>
      </c>
      <c r="B54" s="29">
        <v>379</v>
      </c>
      <c r="C54" s="30">
        <v>45702</v>
      </c>
      <c r="D54" s="30">
        <v>45707</v>
      </c>
      <c r="E54" s="31" t="s">
        <v>216</v>
      </c>
      <c r="F54" s="31" t="s">
        <v>217</v>
      </c>
      <c r="G54" s="22" t="s">
        <v>143</v>
      </c>
      <c r="H54" s="22">
        <v>3</v>
      </c>
      <c r="I54" s="10">
        <v>0.22</v>
      </c>
      <c r="J54" s="10" t="s">
        <v>40</v>
      </c>
      <c r="K54" s="10" t="s">
        <v>153</v>
      </c>
      <c r="L54" s="22" t="s">
        <v>42</v>
      </c>
      <c r="M54" s="31" t="s">
        <v>218</v>
      </c>
      <c r="N54" s="23" t="s">
        <v>44</v>
      </c>
      <c r="O54" s="24" t="s">
        <v>219</v>
      </c>
      <c r="P54" s="60">
        <f t="shared" si="0"/>
        <v>14</v>
      </c>
      <c r="Q54" s="30">
        <v>45721</v>
      </c>
      <c r="R54" s="10">
        <f t="shared" si="1"/>
        <v>6</v>
      </c>
      <c r="S54" s="30">
        <f t="shared" si="4"/>
        <v>45727</v>
      </c>
      <c r="T54" s="10">
        <v>30</v>
      </c>
      <c r="U54" s="16">
        <f t="shared" si="5"/>
        <v>45757</v>
      </c>
      <c r="V54" s="16">
        <v>45730</v>
      </c>
      <c r="W54" s="23" t="str">
        <f t="shared" si="7"/>
        <v>52Б-3/0,22/III/Т/25</v>
      </c>
      <c r="X54" s="25">
        <v>9648.9599999999991</v>
      </c>
      <c r="Y54" s="26">
        <v>9648.9599999999991</v>
      </c>
      <c r="Z54" s="36">
        <f t="shared" si="2"/>
        <v>0</v>
      </c>
      <c r="AA54" s="27">
        <v>45727</v>
      </c>
      <c r="AB54" s="28">
        <v>45727</v>
      </c>
      <c r="AC54" s="22"/>
      <c r="AD54" s="22" t="str">
        <f>_xlfn.CONCAT("25-",O54," ",TEXT(Q54,"ДД.ММ.ГГГГ")," от ",TEXT(AE54,"ДД.ММ.ГГГГ"))</f>
        <v>25-52Б 05.03.2025 от 14.03.2025</v>
      </c>
      <c r="AE54" s="16">
        <v>45730</v>
      </c>
      <c r="AF54" s="22">
        <f t="shared" si="3"/>
        <v>3</v>
      </c>
      <c r="AG54" s="17" t="s">
        <v>45</v>
      </c>
      <c r="AH54" s="34" t="s">
        <v>220</v>
      </c>
    </row>
    <row r="55" spans="1:34" s="19" customFormat="1" ht="75" x14ac:dyDescent="0.3">
      <c r="A55" s="10">
        <v>53</v>
      </c>
      <c r="B55" s="29">
        <v>13453112</v>
      </c>
      <c r="C55" s="30">
        <v>45723</v>
      </c>
      <c r="D55" s="30">
        <v>45727</v>
      </c>
      <c r="E55" s="31" t="s">
        <v>221</v>
      </c>
      <c r="F55" s="31" t="s">
        <v>222</v>
      </c>
      <c r="G55" s="22" t="s">
        <v>143</v>
      </c>
      <c r="H55" s="22">
        <v>15</v>
      </c>
      <c r="I55" s="10">
        <v>0.4</v>
      </c>
      <c r="J55" s="10" t="s">
        <v>40</v>
      </c>
      <c r="K55" s="10" t="s">
        <v>41</v>
      </c>
      <c r="L55" s="22" t="s">
        <v>42</v>
      </c>
      <c r="M55" s="31" t="s">
        <v>223</v>
      </c>
      <c r="N55" s="23" t="s">
        <v>44</v>
      </c>
      <c r="O55" s="24">
        <v>53</v>
      </c>
      <c r="P55" s="60">
        <f t="shared" si="0"/>
        <v>9</v>
      </c>
      <c r="Q55" s="30">
        <v>45736</v>
      </c>
      <c r="R55" s="10">
        <f t="shared" si="1"/>
        <v>0</v>
      </c>
      <c r="S55" s="30">
        <f t="shared" si="4"/>
        <v>45736</v>
      </c>
      <c r="T55" s="10">
        <v>30</v>
      </c>
      <c r="U55" s="16">
        <f t="shared" si="5"/>
        <v>45766</v>
      </c>
      <c r="V55" s="16" t="str">
        <f t="shared" ca="1" si="6"/>
        <v>Срок вышел</v>
      </c>
      <c r="W55" s="23" t="str">
        <f t="shared" si="7"/>
        <v>53-15/0,4/III/Т/25</v>
      </c>
      <c r="X55" s="25">
        <v>17981.55</v>
      </c>
      <c r="Y55" s="26">
        <v>17981.55</v>
      </c>
      <c r="Z55" s="36">
        <f t="shared" si="2"/>
        <v>0</v>
      </c>
      <c r="AA55" s="27">
        <v>45736</v>
      </c>
      <c r="AB55" s="28">
        <v>43910</v>
      </c>
      <c r="AC55" s="22"/>
      <c r="AD55" s="22" t="str">
        <f>_xlfn.CONCAT("25-",O55," ",TEXT(Q55,"ДД.ММ.ГГГГ")," от ",TEXT(AE55,"ДД.ММ.ГГГГ"))</f>
        <v>25-53 20.03.2025 от 04.04.2025</v>
      </c>
      <c r="AE55" s="16">
        <v>45751</v>
      </c>
      <c r="AF55" s="22">
        <f t="shared" si="3"/>
        <v>15</v>
      </c>
      <c r="AG55" s="17" t="s">
        <v>45</v>
      </c>
      <c r="AH55" s="34" t="s">
        <v>224</v>
      </c>
    </row>
    <row r="56" spans="1:34" s="19" customFormat="1" ht="56.25" x14ac:dyDescent="0.3">
      <c r="A56" s="10">
        <v>54</v>
      </c>
      <c r="B56" s="29">
        <v>381</v>
      </c>
      <c r="C56" s="30">
        <v>45702</v>
      </c>
      <c r="D56" s="30"/>
      <c r="E56" s="31" t="s">
        <v>225</v>
      </c>
      <c r="F56" s="31" t="s">
        <v>226</v>
      </c>
      <c r="G56" s="22" t="s">
        <v>143</v>
      </c>
      <c r="H56" s="22">
        <v>3</v>
      </c>
      <c r="I56" s="10">
        <v>0.22</v>
      </c>
      <c r="J56" s="10" t="s">
        <v>40</v>
      </c>
      <c r="K56" s="10" t="s">
        <v>153</v>
      </c>
      <c r="L56" s="10" t="s">
        <v>42</v>
      </c>
      <c r="M56" s="31"/>
      <c r="N56" s="23" t="s">
        <v>44</v>
      </c>
      <c r="O56" s="24" t="s">
        <v>227</v>
      </c>
      <c r="P56" s="60"/>
      <c r="Q56" s="30"/>
      <c r="R56" s="10"/>
      <c r="S56" s="30">
        <f t="shared" si="4"/>
        <v>45810</v>
      </c>
      <c r="T56" s="10"/>
      <c r="U56" s="16"/>
      <c r="V56" s="16"/>
      <c r="W56" s="23"/>
      <c r="X56" s="25">
        <v>9648.9599999999991</v>
      </c>
      <c r="Y56" s="26">
        <v>9648.9599999999991</v>
      </c>
      <c r="Z56" s="36">
        <f t="shared" si="2"/>
        <v>0</v>
      </c>
      <c r="AA56" s="27">
        <v>45810</v>
      </c>
      <c r="AB56" s="28"/>
      <c r="AC56" s="22"/>
      <c r="AD56" s="22" t="str">
        <f>_xlfn.CONCAT("25-",O56," ",TEXT(Q56,"ДД.ММ.ГГГГ")," от ",TEXT(AE56,"ДД.ММ.ГГГГ"))</f>
        <v>25-53Б 00.01.1900 от 27.05.2025</v>
      </c>
      <c r="AE56" s="16">
        <v>45804</v>
      </c>
      <c r="AF56" s="22">
        <f t="shared" si="3"/>
        <v>-6</v>
      </c>
      <c r="AG56" s="17" t="s">
        <v>45</v>
      </c>
      <c r="AH56" s="34"/>
    </row>
    <row r="57" spans="1:34" s="19" customFormat="1" ht="75" x14ac:dyDescent="0.3">
      <c r="A57" s="10">
        <v>55</v>
      </c>
      <c r="B57" s="29">
        <v>13430245</v>
      </c>
      <c r="C57" s="30">
        <v>45721</v>
      </c>
      <c r="D57" s="30">
        <v>45727</v>
      </c>
      <c r="E57" s="31" t="s">
        <v>228</v>
      </c>
      <c r="F57" s="31" t="s">
        <v>229</v>
      </c>
      <c r="G57" s="22" t="s">
        <v>39</v>
      </c>
      <c r="H57" s="22">
        <v>15</v>
      </c>
      <c r="I57" s="10">
        <v>0.4</v>
      </c>
      <c r="J57" s="10" t="s">
        <v>40</v>
      </c>
      <c r="K57" s="10" t="s">
        <v>48</v>
      </c>
      <c r="L57" s="10" t="s">
        <v>42</v>
      </c>
      <c r="M57" s="31" t="s">
        <v>169</v>
      </c>
      <c r="N57" s="23" t="s">
        <v>44</v>
      </c>
      <c r="O57" s="24">
        <v>54</v>
      </c>
      <c r="P57" s="60">
        <f t="shared" si="0"/>
        <v>9</v>
      </c>
      <c r="Q57" s="30">
        <v>45736</v>
      </c>
      <c r="R57" s="10">
        <f t="shared" si="1"/>
        <v>1</v>
      </c>
      <c r="S57" s="30">
        <f t="shared" si="4"/>
        <v>45737</v>
      </c>
      <c r="T57" s="10">
        <v>120</v>
      </c>
      <c r="U57" s="16">
        <f t="shared" si="5"/>
        <v>45857</v>
      </c>
      <c r="V57" s="16" t="str">
        <f t="shared" ca="1" si="6"/>
        <v>Срок вышел</v>
      </c>
      <c r="W57" s="23" t="str">
        <f t="shared" si="7"/>
        <v>54-15/0,4/III/Т/25</v>
      </c>
      <c r="X57" s="25">
        <v>102070.35</v>
      </c>
      <c r="Y57" s="26">
        <v>102070.35</v>
      </c>
      <c r="Z57" s="36">
        <f t="shared" si="2"/>
        <v>0</v>
      </c>
      <c r="AA57" s="27">
        <v>45737</v>
      </c>
      <c r="AB57" s="28">
        <v>43910</v>
      </c>
      <c r="AC57" s="22"/>
      <c r="AD57" s="22"/>
      <c r="AE57" s="10"/>
      <c r="AF57" s="22">
        <f t="shared" si="3"/>
        <v>-45737</v>
      </c>
      <c r="AG57" s="17" t="s">
        <v>57</v>
      </c>
      <c r="AH57" s="34" t="s">
        <v>912</v>
      </c>
    </row>
    <row r="58" spans="1:34" s="19" customFormat="1" ht="409.5" x14ac:dyDescent="0.3">
      <c r="A58" s="10">
        <v>56</v>
      </c>
      <c r="B58" s="29">
        <v>536</v>
      </c>
      <c r="C58" s="30">
        <v>45726</v>
      </c>
      <c r="D58" s="30">
        <v>45727</v>
      </c>
      <c r="E58" s="31" t="s">
        <v>230</v>
      </c>
      <c r="F58" s="31" t="s">
        <v>231</v>
      </c>
      <c r="G58" s="22" t="s">
        <v>72</v>
      </c>
      <c r="H58" s="22">
        <v>900</v>
      </c>
      <c r="I58" s="10">
        <v>0.4</v>
      </c>
      <c r="J58" s="10" t="s">
        <v>73</v>
      </c>
      <c r="K58" s="10" t="s">
        <v>48</v>
      </c>
      <c r="L58" s="10" t="s">
        <v>203</v>
      </c>
      <c r="M58" s="31" t="s">
        <v>232</v>
      </c>
      <c r="N58" s="23" t="s">
        <v>44</v>
      </c>
      <c r="O58" s="24" t="s">
        <v>233</v>
      </c>
      <c r="P58" s="60">
        <f t="shared" si="0"/>
        <v>2</v>
      </c>
      <c r="Q58" s="30">
        <v>45729</v>
      </c>
      <c r="R58" s="10">
        <f t="shared" si="1"/>
        <v>6</v>
      </c>
      <c r="S58" s="30">
        <v>45735</v>
      </c>
      <c r="T58" s="10">
        <v>365</v>
      </c>
      <c r="U58" s="16">
        <f t="shared" si="5"/>
        <v>46100</v>
      </c>
      <c r="V58" s="16" t="str">
        <f t="shared" ca="1" si="6"/>
        <v>Осталось 231</v>
      </c>
      <c r="W58" s="23" t="str">
        <f t="shared" si="7"/>
        <v>55Б-900/0,4/II/Т/25</v>
      </c>
      <c r="X58" s="25">
        <f>17453047.52+157365</f>
        <v>17610412.52</v>
      </c>
      <c r="Y58" s="26">
        <v>1745304.75</v>
      </c>
      <c r="Z58" s="36">
        <f t="shared" si="2"/>
        <v>15865107.77</v>
      </c>
      <c r="AA58" s="27" t="s">
        <v>234</v>
      </c>
      <c r="AB58" s="28">
        <v>45737</v>
      </c>
      <c r="AC58" s="22"/>
      <c r="AD58" s="22"/>
      <c r="AE58" s="10"/>
      <c r="AF58" s="22">
        <f t="shared" si="3"/>
        <v>-45735</v>
      </c>
      <c r="AG58" s="17" t="s">
        <v>57</v>
      </c>
      <c r="AH58" s="34" t="s">
        <v>913</v>
      </c>
    </row>
    <row r="59" spans="1:34" s="19" customFormat="1" ht="93.75" x14ac:dyDescent="0.3">
      <c r="A59" s="10">
        <v>57</v>
      </c>
      <c r="B59" s="29">
        <v>13455165</v>
      </c>
      <c r="C59" s="30">
        <v>45723</v>
      </c>
      <c r="D59" s="30">
        <v>45730</v>
      </c>
      <c r="E59" s="31" t="s">
        <v>235</v>
      </c>
      <c r="F59" s="31" t="s">
        <v>236</v>
      </c>
      <c r="G59" s="22" t="s">
        <v>105</v>
      </c>
      <c r="H59" s="22">
        <v>120</v>
      </c>
      <c r="I59" s="10">
        <v>0.4</v>
      </c>
      <c r="J59" s="10" t="s">
        <v>40</v>
      </c>
      <c r="K59" s="10" t="s">
        <v>48</v>
      </c>
      <c r="L59" s="10" t="s">
        <v>55</v>
      </c>
      <c r="M59" s="31" t="s">
        <v>237</v>
      </c>
      <c r="N59" s="23" t="s">
        <v>44</v>
      </c>
      <c r="O59" s="24">
        <v>56</v>
      </c>
      <c r="P59" s="60">
        <f t="shared" si="0"/>
        <v>10</v>
      </c>
      <c r="Q59" s="30">
        <f t="shared" si="8"/>
        <v>45740</v>
      </c>
      <c r="R59" s="10">
        <f t="shared" si="1"/>
        <v>2</v>
      </c>
      <c r="S59" s="30">
        <f t="shared" si="4"/>
        <v>45742</v>
      </c>
      <c r="T59" s="10">
        <v>120</v>
      </c>
      <c r="U59" s="16">
        <f t="shared" si="5"/>
        <v>45862</v>
      </c>
      <c r="V59" s="16" t="str">
        <f t="shared" ca="1" si="6"/>
        <v>Срок вышел</v>
      </c>
      <c r="W59" s="23" t="str">
        <f t="shared" si="7"/>
        <v>56-120/0,4/III/Т/25</v>
      </c>
      <c r="X59" s="25">
        <v>47924.1</v>
      </c>
      <c r="Y59" s="26">
        <v>47924.1</v>
      </c>
      <c r="Z59" s="36">
        <f t="shared" si="2"/>
        <v>0</v>
      </c>
      <c r="AA59" s="27">
        <v>45742</v>
      </c>
      <c r="AB59" s="28">
        <v>45740</v>
      </c>
      <c r="AC59" s="22"/>
      <c r="AD59" s="22"/>
      <c r="AE59" s="10"/>
      <c r="AF59" s="22">
        <f t="shared" si="3"/>
        <v>-45742</v>
      </c>
      <c r="AG59" s="17" t="s">
        <v>57</v>
      </c>
      <c r="AH59" s="34" t="s">
        <v>914</v>
      </c>
    </row>
    <row r="60" spans="1:34" s="19" customFormat="1" ht="206.25" x14ac:dyDescent="0.3">
      <c r="A60" s="10">
        <v>58</v>
      </c>
      <c r="B60" s="29">
        <v>13496558</v>
      </c>
      <c r="C60" s="30">
        <v>45727</v>
      </c>
      <c r="D60" s="30">
        <v>45730</v>
      </c>
      <c r="E60" s="31" t="s">
        <v>107</v>
      </c>
      <c r="F60" s="31" t="s">
        <v>108</v>
      </c>
      <c r="G60" s="22" t="s">
        <v>238</v>
      </c>
      <c r="H60" s="22">
        <v>15</v>
      </c>
      <c r="I60" s="10">
        <v>0.4</v>
      </c>
      <c r="J60" s="10" t="s">
        <v>40</v>
      </c>
      <c r="K60" s="10" t="s">
        <v>48</v>
      </c>
      <c r="L60" s="10" t="s">
        <v>42</v>
      </c>
      <c r="M60" s="31" t="s">
        <v>56</v>
      </c>
      <c r="N60" s="23" t="s">
        <v>44</v>
      </c>
      <c r="O60" s="24">
        <v>57</v>
      </c>
      <c r="P60" s="60">
        <f t="shared" si="0"/>
        <v>10</v>
      </c>
      <c r="Q60" s="30">
        <f t="shared" si="8"/>
        <v>45740</v>
      </c>
      <c r="R60" s="10">
        <f t="shared" si="1"/>
        <v>8</v>
      </c>
      <c r="S60" s="30">
        <f>AA60</f>
        <v>45748</v>
      </c>
      <c r="T60" s="10">
        <v>120</v>
      </c>
      <c r="U60" s="16">
        <f t="shared" si="5"/>
        <v>45868</v>
      </c>
      <c r="V60" s="16" t="str">
        <f t="shared" ca="1" si="6"/>
        <v>Срок вышел</v>
      </c>
      <c r="W60" s="23" t="str">
        <f t="shared" si="7"/>
        <v>57-15/0,4/III/Т/25</v>
      </c>
      <c r="X60" s="25">
        <v>351248.96</v>
      </c>
      <c r="Y60" s="26">
        <v>36000</v>
      </c>
      <c r="Z60" s="36">
        <f t="shared" si="2"/>
        <v>315248.96000000002</v>
      </c>
      <c r="AA60" s="27">
        <v>45748</v>
      </c>
      <c r="AB60" s="28">
        <v>45740</v>
      </c>
      <c r="AC60" s="22"/>
      <c r="AD60" s="22"/>
      <c r="AE60" s="10"/>
      <c r="AF60" s="22">
        <f t="shared" si="3"/>
        <v>-45748</v>
      </c>
      <c r="AG60" s="17" t="s">
        <v>57</v>
      </c>
      <c r="AH60" s="34" t="s">
        <v>915</v>
      </c>
    </row>
    <row r="61" spans="1:34" s="19" customFormat="1" ht="93.75" x14ac:dyDescent="0.3">
      <c r="A61" s="10">
        <v>59</v>
      </c>
      <c r="B61" s="29">
        <v>607</v>
      </c>
      <c r="C61" s="30">
        <v>45733</v>
      </c>
      <c r="D61" s="30">
        <v>45734</v>
      </c>
      <c r="E61" s="31" t="s">
        <v>239</v>
      </c>
      <c r="F61" s="31" t="s">
        <v>240</v>
      </c>
      <c r="G61" s="22" t="s">
        <v>39</v>
      </c>
      <c r="H61" s="22">
        <v>3</v>
      </c>
      <c r="I61" s="10">
        <v>0.22</v>
      </c>
      <c r="J61" s="10" t="s">
        <v>40</v>
      </c>
      <c r="K61" s="10" t="s">
        <v>153</v>
      </c>
      <c r="L61" s="10" t="s">
        <v>42</v>
      </c>
      <c r="M61" s="31" t="s">
        <v>218</v>
      </c>
      <c r="N61" s="23" t="s">
        <v>44</v>
      </c>
      <c r="O61" s="24" t="s">
        <v>241</v>
      </c>
      <c r="P61" s="60">
        <f t="shared" si="0"/>
        <v>10</v>
      </c>
      <c r="Q61" s="30">
        <f t="shared" si="8"/>
        <v>45744</v>
      </c>
      <c r="R61" s="10">
        <f t="shared" si="1"/>
        <v>-10</v>
      </c>
      <c r="S61" s="30">
        <f t="shared" si="4"/>
        <v>45734</v>
      </c>
      <c r="T61" s="10">
        <v>30</v>
      </c>
      <c r="U61" s="16">
        <f t="shared" si="5"/>
        <v>45764</v>
      </c>
      <c r="V61" s="16" t="str">
        <f t="shared" ca="1" si="6"/>
        <v>Срок вышел</v>
      </c>
      <c r="W61" s="23" t="str">
        <f t="shared" si="7"/>
        <v>58Б-3/0,22/III/Т/25</v>
      </c>
      <c r="X61" s="25">
        <v>9648.9599999999991</v>
      </c>
      <c r="Y61" s="26">
        <v>9648.9599999999991</v>
      </c>
      <c r="Z61" s="36">
        <f t="shared" si="2"/>
        <v>0</v>
      </c>
      <c r="AA61" s="27">
        <v>45734</v>
      </c>
      <c r="AB61" s="28">
        <v>45734</v>
      </c>
      <c r="AC61" s="22"/>
      <c r="AD61" s="22" t="str">
        <f>_xlfn.CONCAT("25-",O61," ",TEXT(Q61,"ДД.ММ.ГГГГ")," от ",TEXT(AE61,"ДД.ММ.ГГГГ"))</f>
        <v>25-58Б 28.03.2025 от 11.06.2025</v>
      </c>
      <c r="AE61" s="16">
        <v>45819</v>
      </c>
      <c r="AF61" s="22">
        <f t="shared" si="3"/>
        <v>85</v>
      </c>
      <c r="AG61" s="17" t="s">
        <v>45</v>
      </c>
      <c r="AH61" s="34" t="s">
        <v>220</v>
      </c>
    </row>
    <row r="62" spans="1:34" s="19" customFormat="1" ht="93.75" x14ac:dyDescent="0.3">
      <c r="A62" s="10">
        <v>60</v>
      </c>
      <c r="B62" s="29">
        <v>608</v>
      </c>
      <c r="C62" s="30">
        <v>45733</v>
      </c>
      <c r="D62" s="30">
        <v>45734</v>
      </c>
      <c r="E62" s="31" t="s">
        <v>242</v>
      </c>
      <c r="F62" s="31" t="s">
        <v>243</v>
      </c>
      <c r="G62" s="22" t="s">
        <v>39</v>
      </c>
      <c r="H62" s="22">
        <v>3</v>
      </c>
      <c r="I62" s="10">
        <v>0.22</v>
      </c>
      <c r="J62" s="10" t="s">
        <v>40</v>
      </c>
      <c r="K62" s="10" t="s">
        <v>153</v>
      </c>
      <c r="L62" s="10" t="s">
        <v>42</v>
      </c>
      <c r="M62" s="31" t="s">
        <v>218</v>
      </c>
      <c r="N62" s="23" t="s">
        <v>44</v>
      </c>
      <c r="O62" s="24" t="s">
        <v>244</v>
      </c>
      <c r="P62" s="60">
        <f t="shared" si="0"/>
        <v>10</v>
      </c>
      <c r="Q62" s="30">
        <f t="shared" si="8"/>
        <v>45744</v>
      </c>
      <c r="R62" s="10">
        <f t="shared" si="1"/>
        <v>-9</v>
      </c>
      <c r="S62" s="30">
        <f t="shared" si="4"/>
        <v>45735</v>
      </c>
      <c r="T62" s="10">
        <v>30</v>
      </c>
      <c r="U62" s="16">
        <f t="shared" si="5"/>
        <v>45765</v>
      </c>
      <c r="V62" s="16" t="str">
        <f t="shared" ca="1" si="6"/>
        <v>Срок вышел</v>
      </c>
      <c r="W62" s="23" t="str">
        <f t="shared" si="7"/>
        <v>59Б-3/0,22/III/Т/25</v>
      </c>
      <c r="X62" s="25">
        <v>9648.9599999999991</v>
      </c>
      <c r="Y62" s="26">
        <v>9648.9599999999991</v>
      </c>
      <c r="Z62" s="36">
        <f t="shared" si="2"/>
        <v>0</v>
      </c>
      <c r="AA62" s="27">
        <v>45735</v>
      </c>
      <c r="AB62" s="27">
        <v>45735</v>
      </c>
      <c r="AC62" s="22"/>
      <c r="AD62" s="22"/>
      <c r="AE62" s="10"/>
      <c r="AF62" s="22">
        <f t="shared" si="3"/>
        <v>-45735</v>
      </c>
      <c r="AG62" s="17" t="s">
        <v>57</v>
      </c>
      <c r="AH62" s="34" t="s">
        <v>220</v>
      </c>
    </row>
    <row r="63" spans="1:34" s="19" customFormat="1" ht="93.75" x14ac:dyDescent="0.3">
      <c r="A63" s="10">
        <v>61</v>
      </c>
      <c r="B63" s="29">
        <v>640</v>
      </c>
      <c r="C63" s="30">
        <v>45735</v>
      </c>
      <c r="D63" s="30">
        <v>45735</v>
      </c>
      <c r="E63" s="31" t="s">
        <v>245</v>
      </c>
      <c r="F63" s="31" t="s">
        <v>246</v>
      </c>
      <c r="G63" s="22" t="s">
        <v>39</v>
      </c>
      <c r="H63" s="22">
        <v>3</v>
      </c>
      <c r="I63" s="10">
        <v>0.22</v>
      </c>
      <c r="J63" s="10" t="s">
        <v>40</v>
      </c>
      <c r="K63" s="10" t="s">
        <v>48</v>
      </c>
      <c r="L63" s="10" t="s">
        <v>42</v>
      </c>
      <c r="M63" s="31" t="s">
        <v>218</v>
      </c>
      <c r="N63" s="23" t="s">
        <v>44</v>
      </c>
      <c r="O63" s="24" t="s">
        <v>247</v>
      </c>
      <c r="P63" s="60">
        <f t="shared" si="0"/>
        <v>10</v>
      </c>
      <c r="Q63" s="30">
        <f t="shared" si="8"/>
        <v>45745</v>
      </c>
      <c r="R63" s="10">
        <f t="shared" si="1"/>
        <v>-9</v>
      </c>
      <c r="S63" s="30">
        <f t="shared" si="4"/>
        <v>45736</v>
      </c>
      <c r="T63" s="10">
        <v>30</v>
      </c>
      <c r="U63" s="16">
        <f t="shared" si="5"/>
        <v>45766</v>
      </c>
      <c r="V63" s="16" t="str">
        <f t="shared" ca="1" si="6"/>
        <v>Срок вышел</v>
      </c>
      <c r="W63" s="23" t="str">
        <f t="shared" si="7"/>
        <v>60Б-3/0,22/III/Т/25</v>
      </c>
      <c r="X63" s="25">
        <v>9648.9599999999991</v>
      </c>
      <c r="Y63" s="26">
        <v>9648.9599999999991</v>
      </c>
      <c r="Z63" s="36">
        <f t="shared" si="2"/>
        <v>0</v>
      </c>
      <c r="AA63" s="27">
        <v>45736</v>
      </c>
      <c r="AB63" s="28">
        <v>45735</v>
      </c>
      <c r="AC63" s="22"/>
      <c r="AD63" s="22"/>
      <c r="AE63" s="10"/>
      <c r="AF63" s="22">
        <f t="shared" si="3"/>
        <v>-45736</v>
      </c>
      <c r="AG63" s="17" t="s">
        <v>178</v>
      </c>
      <c r="AH63" s="34" t="s">
        <v>220</v>
      </c>
    </row>
    <row r="64" spans="1:34" s="19" customFormat="1" ht="93.75" x14ac:dyDescent="0.3">
      <c r="A64" s="10">
        <v>62</v>
      </c>
      <c r="B64" s="29">
        <v>641</v>
      </c>
      <c r="C64" s="30">
        <v>45735</v>
      </c>
      <c r="D64" s="30">
        <v>45735</v>
      </c>
      <c r="E64" s="31" t="s">
        <v>248</v>
      </c>
      <c r="F64" s="31" t="s">
        <v>249</v>
      </c>
      <c r="G64" s="22" t="s">
        <v>39</v>
      </c>
      <c r="H64" s="22">
        <v>3</v>
      </c>
      <c r="I64" s="10">
        <v>0.22</v>
      </c>
      <c r="J64" s="10" t="s">
        <v>40</v>
      </c>
      <c r="K64" s="10" t="s">
        <v>48</v>
      </c>
      <c r="L64" s="10" t="s">
        <v>42</v>
      </c>
      <c r="M64" s="31" t="s">
        <v>218</v>
      </c>
      <c r="N64" s="23" t="s">
        <v>44</v>
      </c>
      <c r="O64" s="24" t="s">
        <v>250</v>
      </c>
      <c r="P64" s="60">
        <f t="shared" si="0"/>
        <v>10</v>
      </c>
      <c r="Q64" s="30">
        <f t="shared" si="8"/>
        <v>45745</v>
      </c>
      <c r="R64" s="10">
        <f t="shared" si="1"/>
        <v>-4</v>
      </c>
      <c r="S64" s="30">
        <f t="shared" si="4"/>
        <v>45741</v>
      </c>
      <c r="T64" s="10">
        <v>30</v>
      </c>
      <c r="U64" s="16">
        <f t="shared" si="5"/>
        <v>45771</v>
      </c>
      <c r="V64" s="16" t="str">
        <f t="shared" ca="1" si="6"/>
        <v>Срок вышел</v>
      </c>
      <c r="W64" s="23" t="str">
        <f t="shared" si="7"/>
        <v>61Б-3/0,22/III/Т/25</v>
      </c>
      <c r="X64" s="25">
        <v>9648.9599999999991</v>
      </c>
      <c r="Y64" s="26">
        <v>9648.9599999999991</v>
      </c>
      <c r="Z64" s="36">
        <f t="shared" si="2"/>
        <v>0</v>
      </c>
      <c r="AA64" s="27">
        <v>45741</v>
      </c>
      <c r="AB64" s="28">
        <v>45735</v>
      </c>
      <c r="AC64" s="22"/>
      <c r="AD64" s="22" t="s">
        <v>251</v>
      </c>
      <c r="AE64" s="16">
        <v>45782</v>
      </c>
      <c r="AF64" s="22">
        <f t="shared" si="3"/>
        <v>41</v>
      </c>
      <c r="AG64" s="17" t="s">
        <v>45</v>
      </c>
      <c r="AH64" s="34" t="s">
        <v>220</v>
      </c>
    </row>
    <row r="65" spans="1:34" s="19" customFormat="1" ht="93.75" x14ac:dyDescent="0.3">
      <c r="A65" s="10">
        <v>63</v>
      </c>
      <c r="B65" s="29">
        <v>642</v>
      </c>
      <c r="C65" s="30">
        <v>45735</v>
      </c>
      <c r="D65" s="30">
        <v>45735</v>
      </c>
      <c r="E65" s="31" t="s">
        <v>252</v>
      </c>
      <c r="F65" s="31" t="s">
        <v>253</v>
      </c>
      <c r="G65" s="22" t="s">
        <v>39</v>
      </c>
      <c r="H65" s="22">
        <v>3</v>
      </c>
      <c r="I65" s="10">
        <v>0.22</v>
      </c>
      <c r="J65" s="10" t="s">
        <v>40</v>
      </c>
      <c r="K65" s="10" t="s">
        <v>48</v>
      </c>
      <c r="L65" s="10" t="s">
        <v>42</v>
      </c>
      <c r="M65" s="31" t="s">
        <v>218</v>
      </c>
      <c r="N65" s="23" t="s">
        <v>44</v>
      </c>
      <c r="O65" s="24" t="s">
        <v>254</v>
      </c>
      <c r="P65" s="60">
        <f t="shared" si="0"/>
        <v>0</v>
      </c>
      <c r="Q65" s="30">
        <v>45735</v>
      </c>
      <c r="R65" s="10">
        <f t="shared" si="1"/>
        <v>6</v>
      </c>
      <c r="S65" s="30">
        <f>AB65</f>
        <v>45741</v>
      </c>
      <c r="T65" s="10">
        <v>30</v>
      </c>
      <c r="U65" s="16">
        <f t="shared" si="5"/>
        <v>45771</v>
      </c>
      <c r="V65" s="16" t="str">
        <f t="shared" ca="1" si="6"/>
        <v>Срок вышел</v>
      </c>
      <c r="W65" s="23" t="str">
        <f t="shared" si="7"/>
        <v>62Б-3/0,22/III/Т/25</v>
      </c>
      <c r="X65" s="25">
        <v>9648.9599999999991</v>
      </c>
      <c r="Y65" s="26">
        <v>9648.9599999999991</v>
      </c>
      <c r="Z65" s="36">
        <f t="shared" si="2"/>
        <v>0</v>
      </c>
      <c r="AA65" s="27">
        <v>45806</v>
      </c>
      <c r="AB65" s="27">
        <v>45741</v>
      </c>
      <c r="AC65" s="22"/>
      <c r="AD65" s="22" t="str">
        <f>_xlfn.CONCAT("25-",O65," ",TEXT(Q65,"ДД.ММ.ГГГГ")," от ",TEXT(AE65,"ДД.ММ.ГГГГ"))</f>
        <v>25-62Б 19.03.2025 от 11.06.2025</v>
      </c>
      <c r="AE65" s="16">
        <v>45819</v>
      </c>
      <c r="AF65" s="22">
        <f t="shared" si="3"/>
        <v>78</v>
      </c>
      <c r="AG65" s="17" t="s">
        <v>45</v>
      </c>
      <c r="AH65" s="34" t="s">
        <v>220</v>
      </c>
    </row>
    <row r="66" spans="1:34" s="19" customFormat="1" ht="93.75" x14ac:dyDescent="0.3">
      <c r="A66" s="10">
        <v>64</v>
      </c>
      <c r="B66" s="29">
        <v>13526924</v>
      </c>
      <c r="C66" s="30">
        <v>45729</v>
      </c>
      <c r="D66" s="30">
        <v>45737</v>
      </c>
      <c r="E66" s="31" t="s">
        <v>255</v>
      </c>
      <c r="F66" s="31" t="s">
        <v>256</v>
      </c>
      <c r="G66" s="22" t="s">
        <v>143</v>
      </c>
      <c r="H66" s="22">
        <v>8</v>
      </c>
      <c r="I66" s="10">
        <v>0.22</v>
      </c>
      <c r="J66" s="10" t="s">
        <v>40</v>
      </c>
      <c r="K66" s="10" t="s">
        <v>48</v>
      </c>
      <c r="L66" s="10" t="s">
        <v>42</v>
      </c>
      <c r="M66" s="31" t="s">
        <v>257</v>
      </c>
      <c r="N66" s="23" t="s">
        <v>44</v>
      </c>
      <c r="O66" s="24">
        <v>63</v>
      </c>
      <c r="P66" s="60">
        <f t="shared" si="0"/>
        <v>10</v>
      </c>
      <c r="Q66" s="30">
        <f t="shared" si="8"/>
        <v>45747</v>
      </c>
      <c r="R66" s="10">
        <f t="shared" si="1"/>
        <v>7</v>
      </c>
      <c r="S66" s="30">
        <f t="shared" si="4"/>
        <v>45754</v>
      </c>
      <c r="T66" s="10">
        <v>120</v>
      </c>
      <c r="U66" s="16">
        <f t="shared" si="5"/>
        <v>45874</v>
      </c>
      <c r="V66" s="16" t="str">
        <f t="shared" ca="1" si="6"/>
        <v>Осталось 5</v>
      </c>
      <c r="W66" s="23" t="str">
        <f t="shared" si="7"/>
        <v>63-8/0,22/III/Т/25</v>
      </c>
      <c r="X66" s="25">
        <v>54437.52</v>
      </c>
      <c r="Y66" s="26">
        <v>54437.52</v>
      </c>
      <c r="Z66" s="36">
        <f t="shared" si="2"/>
        <v>0</v>
      </c>
      <c r="AA66" s="27">
        <v>45754</v>
      </c>
      <c r="AB66" s="28">
        <v>45750</v>
      </c>
      <c r="AC66" s="22"/>
      <c r="AD66" s="22"/>
      <c r="AE66" s="10"/>
      <c r="AF66" s="22">
        <f t="shared" si="3"/>
        <v>-45754</v>
      </c>
      <c r="AG66" s="17" t="s">
        <v>57</v>
      </c>
      <c r="AH66" s="34" t="s">
        <v>916</v>
      </c>
    </row>
    <row r="67" spans="1:34" s="19" customFormat="1" ht="75" x14ac:dyDescent="0.3">
      <c r="A67" s="10">
        <v>65</v>
      </c>
      <c r="B67" s="29">
        <v>13552457</v>
      </c>
      <c r="C67" s="30">
        <v>45733</v>
      </c>
      <c r="D67" s="30">
        <v>45737</v>
      </c>
      <c r="E67" s="31" t="s">
        <v>258</v>
      </c>
      <c r="F67" s="31" t="s">
        <v>259</v>
      </c>
      <c r="G67" s="22" t="s">
        <v>97</v>
      </c>
      <c r="H67" s="22">
        <v>100</v>
      </c>
      <c r="I67" s="10">
        <v>0.4</v>
      </c>
      <c r="J67" s="10" t="s">
        <v>73</v>
      </c>
      <c r="K67" s="10" t="s">
        <v>48</v>
      </c>
      <c r="L67" s="10" t="s">
        <v>55</v>
      </c>
      <c r="M67" s="31"/>
      <c r="N67" s="23" t="s">
        <v>44</v>
      </c>
      <c r="O67" s="24">
        <v>64</v>
      </c>
      <c r="P67" s="60">
        <f t="shared" si="0"/>
        <v>10</v>
      </c>
      <c r="Q67" s="30">
        <f t="shared" si="8"/>
        <v>45747</v>
      </c>
      <c r="R67" s="10">
        <f t="shared" si="1"/>
        <v>-45747</v>
      </c>
      <c r="S67" s="30">
        <f t="shared" si="4"/>
        <v>0</v>
      </c>
      <c r="T67" s="10">
        <v>120</v>
      </c>
      <c r="U67" s="16">
        <f t="shared" si="5"/>
        <v>120</v>
      </c>
      <c r="V67" s="16" t="str">
        <f t="shared" ca="1" si="6"/>
        <v>Срок вышел</v>
      </c>
      <c r="W67" s="23" t="str">
        <f t="shared" si="7"/>
        <v>64-100/0,4/II/Т/25</v>
      </c>
      <c r="X67" s="25"/>
      <c r="Y67" s="26"/>
      <c r="Z67" s="36">
        <f t="shared" si="2"/>
        <v>0</v>
      </c>
      <c r="AA67" s="27"/>
      <c r="AB67" s="28"/>
      <c r="AC67" s="22"/>
      <c r="AD67" s="22"/>
      <c r="AE67" s="10"/>
      <c r="AF67" s="22">
        <f t="shared" si="3"/>
        <v>0</v>
      </c>
      <c r="AG67" s="17" t="s">
        <v>69</v>
      </c>
      <c r="AH67" s="34"/>
    </row>
    <row r="68" spans="1:34" s="19" customFormat="1" ht="93.75" x14ac:dyDescent="0.3">
      <c r="A68" s="10">
        <v>66</v>
      </c>
      <c r="B68" s="29">
        <v>13595857</v>
      </c>
      <c r="C68" s="30">
        <v>45735</v>
      </c>
      <c r="D68" s="30">
        <v>45737</v>
      </c>
      <c r="E68" s="31" t="s">
        <v>79</v>
      </c>
      <c r="F68" s="31" t="s">
        <v>80</v>
      </c>
      <c r="G68" s="22" t="s">
        <v>143</v>
      </c>
      <c r="H68" s="22">
        <v>5</v>
      </c>
      <c r="I68" s="10">
        <v>0.22</v>
      </c>
      <c r="J68" s="10" t="s">
        <v>40</v>
      </c>
      <c r="K68" s="10" t="s">
        <v>48</v>
      </c>
      <c r="L68" s="10" t="s">
        <v>42</v>
      </c>
      <c r="M68" s="31" t="s">
        <v>260</v>
      </c>
      <c r="N68" s="23" t="s">
        <v>44</v>
      </c>
      <c r="O68" s="24">
        <v>65</v>
      </c>
      <c r="P68" s="60">
        <f t="shared" ref="P68:P131" si="10">Q68-D68</f>
        <v>10</v>
      </c>
      <c r="Q68" s="30">
        <f t="shared" si="8"/>
        <v>45747</v>
      </c>
      <c r="R68" s="10">
        <f t="shared" ref="R68:R131" si="11">S68-Q68</f>
        <v>-45747</v>
      </c>
      <c r="S68" s="30">
        <f t="shared" si="4"/>
        <v>0</v>
      </c>
      <c r="T68" s="10">
        <v>120</v>
      </c>
      <c r="U68" s="16">
        <f t="shared" ref="U68:U131" si="12">S68+T68</f>
        <v>120</v>
      </c>
      <c r="V68" s="16" t="str">
        <f t="shared" ref="V68:V131" ca="1" si="13">IF(ISBLANK(U68),"",IF(U68&lt;=TODAY(),"Срок вышел",CONCATENATE("Осталось ",U68-TODAY())))</f>
        <v>Срок вышел</v>
      </c>
      <c r="W68" s="23" t="str">
        <f t="shared" si="7"/>
        <v>65-5/0,22/III/Т/25</v>
      </c>
      <c r="X68" s="25">
        <v>34023.449999999997</v>
      </c>
      <c r="Y68" s="26"/>
      <c r="Z68" s="36">
        <f t="shared" ref="Z68:Z131" si="14">X68-Y68</f>
        <v>34023.449999999997</v>
      </c>
      <c r="AA68" s="27"/>
      <c r="AB68" s="28">
        <v>45749</v>
      </c>
      <c r="AC68" s="22"/>
      <c r="AD68" s="22"/>
      <c r="AE68" s="10"/>
      <c r="AF68" s="22">
        <f t="shared" ref="AF68:AF131" si="15">AE68-S68</f>
        <v>0</v>
      </c>
      <c r="AG68" s="17" t="s">
        <v>69</v>
      </c>
      <c r="AH68" s="34" t="s">
        <v>917</v>
      </c>
    </row>
    <row r="69" spans="1:34" s="19" customFormat="1" ht="56.25" x14ac:dyDescent="0.3">
      <c r="A69" s="10">
        <v>67</v>
      </c>
      <c r="B69" s="29">
        <v>13498737</v>
      </c>
      <c r="C69" s="30">
        <v>45728</v>
      </c>
      <c r="D69" s="30">
        <v>45740</v>
      </c>
      <c r="E69" s="31" t="s">
        <v>261</v>
      </c>
      <c r="F69" s="31" t="s">
        <v>262</v>
      </c>
      <c r="G69" s="22" t="s">
        <v>143</v>
      </c>
      <c r="H69" s="22">
        <v>10</v>
      </c>
      <c r="I69" s="10">
        <v>0.4</v>
      </c>
      <c r="J69" s="10" t="s">
        <v>40</v>
      </c>
      <c r="K69" s="10" t="s">
        <v>41</v>
      </c>
      <c r="L69" s="10" t="s">
        <v>42</v>
      </c>
      <c r="M69" s="31" t="s">
        <v>263</v>
      </c>
      <c r="N69" s="23" t="s">
        <v>44</v>
      </c>
      <c r="O69" s="24">
        <v>66</v>
      </c>
      <c r="P69" s="60">
        <f t="shared" si="10"/>
        <v>10</v>
      </c>
      <c r="Q69" s="30">
        <f t="shared" si="8"/>
        <v>45750</v>
      </c>
      <c r="R69" s="10">
        <f t="shared" si="11"/>
        <v>-45750</v>
      </c>
      <c r="S69" s="30">
        <f t="shared" ref="S69:S132" si="16">AA69</f>
        <v>0</v>
      </c>
      <c r="T69" s="10">
        <v>30</v>
      </c>
      <c r="U69" s="16">
        <f t="shared" si="12"/>
        <v>30</v>
      </c>
      <c r="V69" s="16" t="str">
        <f t="shared" ca="1" si="13"/>
        <v>Срок вышел</v>
      </c>
      <c r="W69" s="23" t="str">
        <f t="shared" ref="W69:W132" si="17">O69&amp;"-"&amp;H69&amp;"/"&amp;I69&amp;"/"&amp;J69&amp;"/Т/25"</f>
        <v>66-10/0,4/III/Т/25</v>
      </c>
      <c r="X69" s="25">
        <v>42677.98</v>
      </c>
      <c r="Y69" s="26"/>
      <c r="Z69" s="36">
        <f t="shared" si="14"/>
        <v>42677.98</v>
      </c>
      <c r="AA69" s="27"/>
      <c r="AB69" s="28">
        <v>45750</v>
      </c>
      <c r="AC69" s="22"/>
      <c r="AD69" s="22"/>
      <c r="AE69" s="10"/>
      <c r="AF69" s="22">
        <f t="shared" si="15"/>
        <v>0</v>
      </c>
      <c r="AG69" s="17" t="s">
        <v>69</v>
      </c>
      <c r="AH69" s="34" t="s">
        <v>264</v>
      </c>
    </row>
    <row r="70" spans="1:34" s="19" customFormat="1" ht="112.5" x14ac:dyDescent="0.3">
      <c r="A70" s="10">
        <v>68</v>
      </c>
      <c r="B70" s="29">
        <v>13581232</v>
      </c>
      <c r="C70" s="30">
        <v>45734</v>
      </c>
      <c r="D70" s="30">
        <v>45740</v>
      </c>
      <c r="E70" s="31" t="s">
        <v>265</v>
      </c>
      <c r="F70" s="31" t="s">
        <v>266</v>
      </c>
      <c r="G70" s="22" t="s">
        <v>143</v>
      </c>
      <c r="H70" s="22">
        <v>5</v>
      </c>
      <c r="I70" s="10">
        <v>0.22</v>
      </c>
      <c r="J70" s="10" t="s">
        <v>40</v>
      </c>
      <c r="K70" s="10" t="s">
        <v>48</v>
      </c>
      <c r="L70" s="10" t="s">
        <v>42</v>
      </c>
      <c r="M70" s="31" t="s">
        <v>267</v>
      </c>
      <c r="N70" s="23" t="s">
        <v>44</v>
      </c>
      <c r="O70" s="24">
        <v>67</v>
      </c>
      <c r="P70" s="60">
        <f t="shared" si="10"/>
        <v>10</v>
      </c>
      <c r="Q70" s="30">
        <f t="shared" si="8"/>
        <v>45750</v>
      </c>
      <c r="R70" s="10">
        <f t="shared" si="11"/>
        <v>7</v>
      </c>
      <c r="S70" s="30">
        <f t="shared" si="16"/>
        <v>45757</v>
      </c>
      <c r="T70" s="10">
        <v>120</v>
      </c>
      <c r="U70" s="16">
        <f t="shared" si="12"/>
        <v>45877</v>
      </c>
      <c r="V70" s="16" t="str">
        <f t="shared" ca="1" si="13"/>
        <v>Осталось 8</v>
      </c>
      <c r="W70" s="23" t="str">
        <f t="shared" si="17"/>
        <v>67-5/0,22/III/Т/25</v>
      </c>
      <c r="X70" s="25">
        <v>5993.85</v>
      </c>
      <c r="Y70" s="26">
        <v>5993.85</v>
      </c>
      <c r="Z70" s="36">
        <f t="shared" si="14"/>
        <v>0</v>
      </c>
      <c r="AA70" s="27">
        <v>45757</v>
      </c>
      <c r="AB70" s="28">
        <v>45749</v>
      </c>
      <c r="AC70" s="22"/>
      <c r="AD70" s="22"/>
      <c r="AE70" s="10"/>
      <c r="AF70" s="22">
        <f t="shared" si="15"/>
        <v>-45757</v>
      </c>
      <c r="AG70" s="17" t="s">
        <v>57</v>
      </c>
      <c r="AH70" s="34" t="s">
        <v>918</v>
      </c>
    </row>
    <row r="71" spans="1:34" s="19" customFormat="1" ht="56.25" x14ac:dyDescent="0.3">
      <c r="A71" s="10">
        <v>69</v>
      </c>
      <c r="B71" s="29">
        <v>13486464</v>
      </c>
      <c r="C71" s="30">
        <v>45727</v>
      </c>
      <c r="D71" s="30">
        <v>45740</v>
      </c>
      <c r="E71" s="31" t="s">
        <v>268</v>
      </c>
      <c r="F71" s="31" t="s">
        <v>269</v>
      </c>
      <c r="G71" s="22" t="s">
        <v>188</v>
      </c>
      <c r="H71" s="22">
        <v>84</v>
      </c>
      <c r="I71" s="10">
        <v>0.4</v>
      </c>
      <c r="J71" s="10" t="s">
        <v>73</v>
      </c>
      <c r="K71" s="10" t="s">
        <v>48</v>
      </c>
      <c r="L71" s="10" t="s">
        <v>55</v>
      </c>
      <c r="M71" s="31"/>
      <c r="N71" s="23" t="s">
        <v>44</v>
      </c>
      <c r="O71" s="24">
        <v>68</v>
      </c>
      <c r="P71" s="60">
        <f t="shared" si="10"/>
        <v>10</v>
      </c>
      <c r="Q71" s="30">
        <f t="shared" si="8"/>
        <v>45750</v>
      </c>
      <c r="R71" s="10">
        <f t="shared" si="11"/>
        <v>-45750</v>
      </c>
      <c r="S71" s="30">
        <f t="shared" si="16"/>
        <v>0</v>
      </c>
      <c r="T71" s="10">
        <v>120</v>
      </c>
      <c r="U71" s="16">
        <f t="shared" si="12"/>
        <v>120</v>
      </c>
      <c r="V71" s="16" t="str">
        <f t="shared" ca="1" si="13"/>
        <v>Срок вышел</v>
      </c>
      <c r="W71" s="23" t="str">
        <f t="shared" si="17"/>
        <v>68-84/0,4/II/Т/25</v>
      </c>
      <c r="X71" s="25"/>
      <c r="Y71" s="26"/>
      <c r="Z71" s="36">
        <f t="shared" si="14"/>
        <v>0</v>
      </c>
      <c r="AA71" s="27"/>
      <c r="AB71" s="28"/>
      <c r="AC71" s="22"/>
      <c r="AD71" s="22"/>
      <c r="AE71" s="10"/>
      <c r="AF71" s="22">
        <f t="shared" si="15"/>
        <v>0</v>
      </c>
      <c r="AG71" s="17" t="s">
        <v>116</v>
      </c>
      <c r="AH71" s="34"/>
    </row>
    <row r="72" spans="1:34" s="19" customFormat="1" ht="93.75" x14ac:dyDescent="0.3">
      <c r="A72" s="10">
        <v>70</v>
      </c>
      <c r="B72" s="29">
        <v>133</v>
      </c>
      <c r="C72" s="30">
        <v>45679</v>
      </c>
      <c r="D72" s="30">
        <v>45740</v>
      </c>
      <c r="E72" s="31" t="s">
        <v>270</v>
      </c>
      <c r="F72" s="31" t="s">
        <v>271</v>
      </c>
      <c r="G72" s="22" t="s">
        <v>272</v>
      </c>
      <c r="H72" s="22">
        <v>1000</v>
      </c>
      <c r="I72" s="10">
        <v>6</v>
      </c>
      <c r="J72" s="10" t="s">
        <v>40</v>
      </c>
      <c r="K72" s="10" t="s">
        <v>48</v>
      </c>
      <c r="L72" s="10" t="s">
        <v>203</v>
      </c>
      <c r="M72" s="31"/>
      <c r="N72" s="23" t="s">
        <v>44</v>
      </c>
      <c r="O72" s="24" t="s">
        <v>273</v>
      </c>
      <c r="P72" s="60">
        <f t="shared" si="10"/>
        <v>20</v>
      </c>
      <c r="Q72" s="30">
        <f>D72+20</f>
        <v>45760</v>
      </c>
      <c r="R72" s="10">
        <f t="shared" si="11"/>
        <v>-45760</v>
      </c>
      <c r="S72" s="30">
        <f t="shared" si="16"/>
        <v>0</v>
      </c>
      <c r="T72" s="10">
        <v>365</v>
      </c>
      <c r="U72" s="16">
        <f t="shared" si="12"/>
        <v>365</v>
      </c>
      <c r="V72" s="16" t="str">
        <f t="shared" ca="1" si="13"/>
        <v>Срок вышел</v>
      </c>
      <c r="W72" s="23" t="str">
        <f t="shared" si="17"/>
        <v>69Б-1000/6/III/Т/25</v>
      </c>
      <c r="X72" s="25"/>
      <c r="Y72" s="26"/>
      <c r="Z72" s="36">
        <f t="shared" si="14"/>
        <v>0</v>
      </c>
      <c r="AA72" s="27"/>
      <c r="AB72" s="28"/>
      <c r="AC72" s="22"/>
      <c r="AD72" s="22"/>
      <c r="AE72" s="16"/>
      <c r="AF72" s="22">
        <f t="shared" si="15"/>
        <v>0</v>
      </c>
      <c r="AG72" s="17" t="s">
        <v>116</v>
      </c>
      <c r="AH72" s="34"/>
    </row>
    <row r="73" spans="1:34" s="19" customFormat="1" ht="112.5" x14ac:dyDescent="0.3">
      <c r="A73" s="10">
        <v>71</v>
      </c>
      <c r="B73" s="29">
        <v>13596011</v>
      </c>
      <c r="C73" s="30">
        <v>45735</v>
      </c>
      <c r="D73" s="30">
        <v>45742</v>
      </c>
      <c r="E73" s="31" t="s">
        <v>274</v>
      </c>
      <c r="F73" s="31" t="s">
        <v>275</v>
      </c>
      <c r="G73" s="22" t="s">
        <v>143</v>
      </c>
      <c r="H73" s="22">
        <v>15</v>
      </c>
      <c r="I73" s="10">
        <v>0.4</v>
      </c>
      <c r="J73" s="10" t="s">
        <v>40</v>
      </c>
      <c r="K73" s="10" t="s">
        <v>48</v>
      </c>
      <c r="L73" s="10" t="s">
        <v>42</v>
      </c>
      <c r="M73" s="31" t="s">
        <v>88</v>
      </c>
      <c r="N73" s="23" t="s">
        <v>44</v>
      </c>
      <c r="O73" s="24">
        <v>70</v>
      </c>
      <c r="P73" s="60">
        <f t="shared" si="10"/>
        <v>12</v>
      </c>
      <c r="Q73" s="30">
        <v>45754</v>
      </c>
      <c r="R73" s="10">
        <f t="shared" si="11"/>
        <v>2</v>
      </c>
      <c r="S73" s="30">
        <f t="shared" si="16"/>
        <v>45756</v>
      </c>
      <c r="T73" s="10">
        <v>120</v>
      </c>
      <c r="U73" s="16">
        <f t="shared" si="12"/>
        <v>45876</v>
      </c>
      <c r="V73" s="16" t="str">
        <f t="shared" ca="1" si="13"/>
        <v>Осталось 7</v>
      </c>
      <c r="W73" s="23" t="str">
        <f t="shared" si="17"/>
        <v>70-15/0,4/III/Т/25</v>
      </c>
      <c r="X73" s="25">
        <v>17981.55</v>
      </c>
      <c r="Y73" s="26">
        <v>17981.55</v>
      </c>
      <c r="Z73" s="36">
        <f t="shared" si="14"/>
        <v>0</v>
      </c>
      <c r="AA73" s="27">
        <v>45756</v>
      </c>
      <c r="AB73" s="28">
        <v>45755</v>
      </c>
      <c r="AC73" s="22"/>
      <c r="AD73" s="22"/>
      <c r="AE73" s="10"/>
      <c r="AF73" s="22">
        <f t="shared" si="15"/>
        <v>-45756</v>
      </c>
      <c r="AG73" s="17" t="s">
        <v>57</v>
      </c>
      <c r="AH73" s="34" t="s">
        <v>919</v>
      </c>
    </row>
    <row r="74" spans="1:34" s="19" customFormat="1" ht="56.25" x14ac:dyDescent="0.3">
      <c r="A74" s="10">
        <v>72</v>
      </c>
      <c r="B74" s="20">
        <v>13650288</v>
      </c>
      <c r="C74" s="16">
        <v>45740</v>
      </c>
      <c r="D74" s="30">
        <v>45742</v>
      </c>
      <c r="E74" s="21" t="s">
        <v>276</v>
      </c>
      <c r="F74" s="21" t="s">
        <v>277</v>
      </c>
      <c r="G74" s="22" t="s">
        <v>143</v>
      </c>
      <c r="H74" s="22">
        <v>5</v>
      </c>
      <c r="I74" s="10">
        <v>0.22</v>
      </c>
      <c r="J74" s="10" t="s">
        <v>40</v>
      </c>
      <c r="K74" s="10" t="s">
        <v>48</v>
      </c>
      <c r="L74" s="10" t="s">
        <v>42</v>
      </c>
      <c r="M74" s="21"/>
      <c r="N74" s="23" t="s">
        <v>44</v>
      </c>
      <c r="O74" s="24">
        <v>71</v>
      </c>
      <c r="P74" s="60">
        <f t="shared" si="10"/>
        <v>12</v>
      </c>
      <c r="Q74" s="30">
        <v>45754</v>
      </c>
      <c r="R74" s="10">
        <f t="shared" si="11"/>
        <v>-45754</v>
      </c>
      <c r="S74" s="30">
        <f t="shared" si="16"/>
        <v>0</v>
      </c>
      <c r="T74" s="10"/>
      <c r="U74" s="16">
        <f t="shared" si="12"/>
        <v>0</v>
      </c>
      <c r="V74" s="16" t="str">
        <f t="shared" ca="1" si="13"/>
        <v>Срок вышел</v>
      </c>
      <c r="W74" s="23" t="str">
        <f t="shared" si="17"/>
        <v>71-5/0,22/III/Т/25</v>
      </c>
      <c r="X74" s="25">
        <v>17981.55</v>
      </c>
      <c r="Y74" s="26"/>
      <c r="Z74" s="36">
        <f t="shared" si="14"/>
        <v>17981.55</v>
      </c>
      <c r="AA74" s="27"/>
      <c r="AB74" s="28"/>
      <c r="AC74" s="22"/>
      <c r="AD74" s="22"/>
      <c r="AE74" s="10"/>
      <c r="AF74" s="22">
        <f t="shared" si="15"/>
        <v>0</v>
      </c>
      <c r="AG74" s="17" t="s">
        <v>116</v>
      </c>
      <c r="AH74" s="34"/>
    </row>
    <row r="75" spans="1:34" s="19" customFormat="1" ht="56.25" x14ac:dyDescent="0.3">
      <c r="A75" s="10">
        <v>73</v>
      </c>
      <c r="B75" s="29">
        <v>13637913</v>
      </c>
      <c r="C75" s="16">
        <v>45740</v>
      </c>
      <c r="D75" s="30">
        <v>45742</v>
      </c>
      <c r="E75" s="31" t="s">
        <v>278</v>
      </c>
      <c r="F75" s="31" t="s">
        <v>279</v>
      </c>
      <c r="G75" s="22" t="s">
        <v>105</v>
      </c>
      <c r="H75" s="22">
        <v>40</v>
      </c>
      <c r="I75" s="10">
        <v>0.4</v>
      </c>
      <c r="J75" s="10" t="s">
        <v>40</v>
      </c>
      <c r="K75" s="10" t="s">
        <v>41</v>
      </c>
      <c r="L75" s="10" t="s">
        <v>55</v>
      </c>
      <c r="M75" s="31" t="s">
        <v>280</v>
      </c>
      <c r="N75" s="23" t="s">
        <v>44</v>
      </c>
      <c r="O75" s="24">
        <v>72</v>
      </c>
      <c r="P75" s="60">
        <f t="shared" si="10"/>
        <v>12</v>
      </c>
      <c r="Q75" s="30">
        <v>45754</v>
      </c>
      <c r="R75" s="10">
        <f t="shared" si="11"/>
        <v>9</v>
      </c>
      <c r="S75" s="30">
        <f t="shared" si="16"/>
        <v>45763</v>
      </c>
      <c r="T75" s="10">
        <v>30</v>
      </c>
      <c r="U75" s="16">
        <f t="shared" si="12"/>
        <v>45793</v>
      </c>
      <c r="V75" s="16" t="str">
        <f t="shared" ca="1" si="13"/>
        <v>Срок вышел</v>
      </c>
      <c r="W75" s="23" t="str">
        <f t="shared" si="17"/>
        <v>72-40/0,4/III/Т/25</v>
      </c>
      <c r="X75" s="25">
        <v>47924.1</v>
      </c>
      <c r="Y75" s="26">
        <v>47924.1</v>
      </c>
      <c r="Z75" s="36">
        <f t="shared" si="14"/>
        <v>0</v>
      </c>
      <c r="AA75" s="27">
        <v>45763</v>
      </c>
      <c r="AB75" s="28">
        <v>45755</v>
      </c>
      <c r="AC75" s="22"/>
      <c r="AD75" s="22"/>
      <c r="AE75" s="10"/>
      <c r="AF75" s="22">
        <f t="shared" si="15"/>
        <v>-45763</v>
      </c>
      <c r="AG75" s="17" t="s">
        <v>178</v>
      </c>
      <c r="AH75" s="34" t="s">
        <v>281</v>
      </c>
    </row>
    <row r="76" spans="1:34" s="19" customFormat="1" ht="56.25" x14ac:dyDescent="0.3">
      <c r="A76" s="10">
        <v>74</v>
      </c>
      <c r="B76" s="29">
        <v>13617988</v>
      </c>
      <c r="C76" s="30">
        <v>45737</v>
      </c>
      <c r="D76" s="30">
        <v>45743</v>
      </c>
      <c r="E76" s="31" t="s">
        <v>282</v>
      </c>
      <c r="F76" s="31" t="s">
        <v>283</v>
      </c>
      <c r="G76" s="22" t="s">
        <v>143</v>
      </c>
      <c r="H76" s="22">
        <v>15</v>
      </c>
      <c r="I76" s="10">
        <v>0.4</v>
      </c>
      <c r="J76" s="10" t="s">
        <v>40</v>
      </c>
      <c r="K76" s="10" t="s">
        <v>48</v>
      </c>
      <c r="L76" s="10" t="s">
        <v>42</v>
      </c>
      <c r="M76" s="31" t="s">
        <v>284</v>
      </c>
      <c r="N76" s="23" t="s">
        <v>44</v>
      </c>
      <c r="O76" s="24">
        <v>73</v>
      </c>
      <c r="P76" s="60">
        <f t="shared" si="10"/>
        <v>11</v>
      </c>
      <c r="Q76" s="30">
        <v>45754</v>
      </c>
      <c r="R76" s="10">
        <f t="shared" si="11"/>
        <v>4</v>
      </c>
      <c r="S76" s="30">
        <f t="shared" si="16"/>
        <v>45758</v>
      </c>
      <c r="T76" s="10">
        <v>30</v>
      </c>
      <c r="U76" s="16">
        <f t="shared" si="12"/>
        <v>45788</v>
      </c>
      <c r="V76" s="16" t="str">
        <f t="shared" ca="1" si="13"/>
        <v>Срок вышел</v>
      </c>
      <c r="W76" s="23" t="str">
        <f t="shared" si="17"/>
        <v>73-15/0,4/III/Т/25</v>
      </c>
      <c r="X76" s="25">
        <v>17981.55</v>
      </c>
      <c r="Y76" s="26">
        <v>17981.55</v>
      </c>
      <c r="Z76" s="36">
        <f t="shared" si="14"/>
        <v>0</v>
      </c>
      <c r="AA76" s="27">
        <v>45758</v>
      </c>
      <c r="AB76" s="28">
        <v>45757</v>
      </c>
      <c r="AC76" s="22"/>
      <c r="AD76" s="22" t="str">
        <f>_xlfn.CONCAT("25-",O76," ",TEXT(Q76,"ДД.ММ.ГГГГ")," от ",TEXT(AE76,"ДД.ММ.ГГГГ"))</f>
        <v>25-73 07.04.2025 от 28.05.2025</v>
      </c>
      <c r="AE76" s="16">
        <v>45805</v>
      </c>
      <c r="AF76" s="22">
        <f t="shared" si="15"/>
        <v>47</v>
      </c>
      <c r="AG76" s="17" t="s">
        <v>45</v>
      </c>
      <c r="AH76" s="34" t="s">
        <v>285</v>
      </c>
    </row>
    <row r="77" spans="1:34" s="19" customFormat="1" ht="56.25" x14ac:dyDescent="0.3">
      <c r="A77" s="10">
        <v>75</v>
      </c>
      <c r="B77" s="29">
        <v>13658016</v>
      </c>
      <c r="C77" s="30">
        <v>45741</v>
      </c>
      <c r="D77" s="30">
        <v>45743</v>
      </c>
      <c r="E77" s="31" t="s">
        <v>286</v>
      </c>
      <c r="F77" s="21" t="s">
        <v>287</v>
      </c>
      <c r="G77" s="22" t="s">
        <v>143</v>
      </c>
      <c r="H77" s="22">
        <v>5</v>
      </c>
      <c r="I77" s="10">
        <v>0.22</v>
      </c>
      <c r="J77" s="10" t="s">
        <v>40</v>
      </c>
      <c r="K77" s="10" t="s">
        <v>48</v>
      </c>
      <c r="L77" s="10" t="s">
        <v>42</v>
      </c>
      <c r="M77" s="31"/>
      <c r="N77" s="23" t="s">
        <v>44</v>
      </c>
      <c r="O77" s="24">
        <v>74</v>
      </c>
      <c r="P77" s="60">
        <f t="shared" si="10"/>
        <v>11</v>
      </c>
      <c r="Q77" s="30">
        <v>45754</v>
      </c>
      <c r="R77" s="10">
        <f t="shared" si="11"/>
        <v>-45754</v>
      </c>
      <c r="S77" s="30">
        <f t="shared" si="16"/>
        <v>0</v>
      </c>
      <c r="T77" s="10"/>
      <c r="U77" s="16">
        <f t="shared" si="12"/>
        <v>0</v>
      </c>
      <c r="V77" s="16" t="str">
        <f t="shared" ca="1" si="13"/>
        <v>Срок вышел</v>
      </c>
      <c r="W77" s="23" t="str">
        <f t="shared" si="17"/>
        <v>74-5/0,22/III/Т/25</v>
      </c>
      <c r="X77" s="25"/>
      <c r="Y77" s="26"/>
      <c r="Z77" s="36">
        <f t="shared" si="14"/>
        <v>0</v>
      </c>
      <c r="AA77" s="27"/>
      <c r="AB77" s="28"/>
      <c r="AC77" s="22"/>
      <c r="AD77" s="22"/>
      <c r="AE77" s="10"/>
      <c r="AF77" s="22">
        <f t="shared" si="15"/>
        <v>0</v>
      </c>
      <c r="AG77" s="17" t="s">
        <v>116</v>
      </c>
      <c r="AH77" s="34"/>
    </row>
    <row r="78" spans="1:34" s="19" customFormat="1" ht="56.25" x14ac:dyDescent="0.3">
      <c r="A78" s="10">
        <v>76</v>
      </c>
      <c r="B78" s="29">
        <v>13661750</v>
      </c>
      <c r="C78" s="30">
        <v>45741</v>
      </c>
      <c r="D78" s="30">
        <v>45743</v>
      </c>
      <c r="E78" s="31" t="s">
        <v>288</v>
      </c>
      <c r="F78" s="21" t="s">
        <v>289</v>
      </c>
      <c r="G78" s="22" t="s">
        <v>143</v>
      </c>
      <c r="H78" s="22">
        <v>5</v>
      </c>
      <c r="I78" s="10">
        <v>0.22</v>
      </c>
      <c r="J78" s="10" t="s">
        <v>40</v>
      </c>
      <c r="K78" s="10" t="s">
        <v>48</v>
      </c>
      <c r="L78" s="10" t="s">
        <v>42</v>
      </c>
      <c r="M78" s="31"/>
      <c r="N78" s="23" t="s">
        <v>44</v>
      </c>
      <c r="O78" s="24">
        <v>75</v>
      </c>
      <c r="P78" s="60">
        <f t="shared" si="10"/>
        <v>11</v>
      </c>
      <c r="Q78" s="30">
        <v>45754</v>
      </c>
      <c r="R78" s="10">
        <f t="shared" si="11"/>
        <v>-45754</v>
      </c>
      <c r="S78" s="30">
        <f t="shared" si="16"/>
        <v>0</v>
      </c>
      <c r="T78" s="10"/>
      <c r="U78" s="16">
        <f t="shared" si="12"/>
        <v>0</v>
      </c>
      <c r="V78" s="16" t="str">
        <f t="shared" ca="1" si="13"/>
        <v>Срок вышел</v>
      </c>
      <c r="W78" s="23" t="str">
        <f t="shared" si="17"/>
        <v>75-5/0,22/III/Т/25</v>
      </c>
      <c r="X78" s="25"/>
      <c r="Y78" s="26"/>
      <c r="Z78" s="36">
        <f t="shared" si="14"/>
        <v>0</v>
      </c>
      <c r="AA78" s="27"/>
      <c r="AB78" s="28"/>
      <c r="AC78" s="22"/>
      <c r="AD78" s="22"/>
      <c r="AE78" s="10"/>
      <c r="AF78" s="22">
        <f t="shared" si="15"/>
        <v>0</v>
      </c>
      <c r="AG78" s="17" t="s">
        <v>116</v>
      </c>
      <c r="AH78" s="34"/>
    </row>
    <row r="79" spans="1:34" s="19" customFormat="1" ht="75" x14ac:dyDescent="0.3">
      <c r="A79" s="10">
        <v>77</v>
      </c>
      <c r="B79" s="29">
        <v>13167747</v>
      </c>
      <c r="C79" s="30">
        <v>45700</v>
      </c>
      <c r="D79" s="30">
        <v>45743</v>
      </c>
      <c r="E79" s="31" t="s">
        <v>290</v>
      </c>
      <c r="F79" s="31" t="s">
        <v>291</v>
      </c>
      <c r="G79" s="22" t="s">
        <v>67</v>
      </c>
      <c r="H79" s="22">
        <v>2</v>
      </c>
      <c r="I79" s="10">
        <v>0.22</v>
      </c>
      <c r="J79" s="10" t="s">
        <v>40</v>
      </c>
      <c r="K79" s="10" t="s">
        <v>292</v>
      </c>
      <c r="L79" s="10" t="s">
        <v>55</v>
      </c>
      <c r="M79" s="31" t="s">
        <v>293</v>
      </c>
      <c r="N79" s="23" t="s">
        <v>44</v>
      </c>
      <c r="O79" s="24">
        <v>76</v>
      </c>
      <c r="P79" s="60">
        <f t="shared" si="10"/>
        <v>11</v>
      </c>
      <c r="Q79" s="30">
        <v>45754</v>
      </c>
      <c r="R79" s="10">
        <f t="shared" si="11"/>
        <v>16</v>
      </c>
      <c r="S79" s="30">
        <f t="shared" si="16"/>
        <v>45770</v>
      </c>
      <c r="T79" s="10">
        <v>15</v>
      </c>
      <c r="U79" s="16">
        <f t="shared" si="12"/>
        <v>45785</v>
      </c>
      <c r="V79" s="16" t="str">
        <f t="shared" ca="1" si="13"/>
        <v>Срок вышел</v>
      </c>
      <c r="W79" s="23" t="str">
        <f t="shared" si="17"/>
        <v>76-2/0,22/III/Т/25</v>
      </c>
      <c r="X79" s="25">
        <v>9648.9599999999991</v>
      </c>
      <c r="Y79" s="26">
        <v>9648.9599999999991</v>
      </c>
      <c r="Z79" s="36">
        <f t="shared" si="14"/>
        <v>0</v>
      </c>
      <c r="AA79" s="27">
        <v>45770</v>
      </c>
      <c r="AB79" s="28">
        <v>45757</v>
      </c>
      <c r="AC79" s="22"/>
      <c r="AD79" s="22"/>
      <c r="AE79" s="10"/>
      <c r="AF79" s="22">
        <f t="shared" si="15"/>
        <v>-45770</v>
      </c>
      <c r="AG79" s="17" t="s">
        <v>57</v>
      </c>
      <c r="AH79" s="34" t="s">
        <v>294</v>
      </c>
    </row>
    <row r="80" spans="1:34" s="19" customFormat="1" ht="93.75" x14ac:dyDescent="0.3">
      <c r="A80" s="10">
        <v>78</v>
      </c>
      <c r="B80" s="29">
        <v>13528115</v>
      </c>
      <c r="C80" s="30">
        <v>45729</v>
      </c>
      <c r="D80" s="30">
        <v>45743</v>
      </c>
      <c r="E80" s="31" t="s">
        <v>295</v>
      </c>
      <c r="F80" s="31" t="s">
        <v>296</v>
      </c>
      <c r="G80" s="22" t="s">
        <v>101</v>
      </c>
      <c r="H80" s="22">
        <v>150</v>
      </c>
      <c r="I80" s="10">
        <v>0.4</v>
      </c>
      <c r="J80" s="10" t="s">
        <v>40</v>
      </c>
      <c r="K80" s="10" t="s">
        <v>48</v>
      </c>
      <c r="L80" s="10" t="s">
        <v>55</v>
      </c>
      <c r="M80" s="31" t="s">
        <v>297</v>
      </c>
      <c r="N80" s="23" t="s">
        <v>44</v>
      </c>
      <c r="O80" s="24">
        <v>77</v>
      </c>
      <c r="P80" s="60">
        <f t="shared" si="10"/>
        <v>11</v>
      </c>
      <c r="Q80" s="30">
        <v>45754</v>
      </c>
      <c r="R80" s="10">
        <f t="shared" si="11"/>
        <v>9</v>
      </c>
      <c r="S80" s="30">
        <f t="shared" si="16"/>
        <v>45763</v>
      </c>
      <c r="T80" s="10">
        <v>120</v>
      </c>
      <c r="U80" s="16">
        <f t="shared" si="12"/>
        <v>45883</v>
      </c>
      <c r="V80" s="16" t="str">
        <f t="shared" ca="1" si="13"/>
        <v>Осталось 14</v>
      </c>
      <c r="W80" s="23" t="str">
        <f t="shared" si="17"/>
        <v>77-150/0,4/III/Т/25</v>
      </c>
      <c r="X80" s="25">
        <v>47924.1</v>
      </c>
      <c r="Y80" s="26">
        <v>47924.1</v>
      </c>
      <c r="Z80" s="36">
        <f t="shared" si="14"/>
        <v>0</v>
      </c>
      <c r="AA80" s="27">
        <v>45763</v>
      </c>
      <c r="AB80" s="28">
        <v>45757</v>
      </c>
      <c r="AC80" s="22"/>
      <c r="AD80" s="22"/>
      <c r="AE80" s="10"/>
      <c r="AF80" s="22">
        <f t="shared" si="15"/>
        <v>-45763</v>
      </c>
      <c r="AG80" s="17" t="s">
        <v>57</v>
      </c>
      <c r="AH80" s="34" t="s">
        <v>920</v>
      </c>
    </row>
    <row r="81" spans="1:34" s="19" customFormat="1" ht="206.25" x14ac:dyDescent="0.3">
      <c r="A81" s="10">
        <v>79</v>
      </c>
      <c r="B81" s="29">
        <v>13677717</v>
      </c>
      <c r="C81" s="30">
        <v>45742</v>
      </c>
      <c r="D81" s="30">
        <v>45743</v>
      </c>
      <c r="E81" s="31" t="s">
        <v>258</v>
      </c>
      <c r="F81" s="31" t="s">
        <v>259</v>
      </c>
      <c r="G81" s="22" t="s">
        <v>97</v>
      </c>
      <c r="H81" s="22">
        <v>100</v>
      </c>
      <c r="I81" s="10">
        <v>0.4</v>
      </c>
      <c r="J81" s="10" t="s">
        <v>40</v>
      </c>
      <c r="K81" s="10" t="s">
        <v>48</v>
      </c>
      <c r="L81" s="10" t="s">
        <v>55</v>
      </c>
      <c r="M81" s="31" t="s">
        <v>298</v>
      </c>
      <c r="N81" s="23" t="s">
        <v>44</v>
      </c>
      <c r="O81" s="24">
        <v>78</v>
      </c>
      <c r="P81" s="60">
        <f t="shared" si="10"/>
        <v>11</v>
      </c>
      <c r="Q81" s="30">
        <v>45754</v>
      </c>
      <c r="R81" s="10">
        <f t="shared" si="11"/>
        <v>8</v>
      </c>
      <c r="S81" s="30">
        <f t="shared" si="16"/>
        <v>45762</v>
      </c>
      <c r="T81" s="10">
        <v>120</v>
      </c>
      <c r="U81" s="16">
        <f t="shared" si="12"/>
        <v>45882</v>
      </c>
      <c r="V81" s="16" t="str">
        <f t="shared" ca="1" si="13"/>
        <v>Осталось 13</v>
      </c>
      <c r="W81" s="23" t="str">
        <f t="shared" si="17"/>
        <v>78-100/0,4/III/Т/25</v>
      </c>
      <c r="X81" s="25">
        <v>47924.1</v>
      </c>
      <c r="Y81" s="26">
        <v>47924.1</v>
      </c>
      <c r="Z81" s="36">
        <f t="shared" si="14"/>
        <v>0</v>
      </c>
      <c r="AA81" s="27">
        <v>45762</v>
      </c>
      <c r="AB81" s="28">
        <v>45757</v>
      </c>
      <c r="AC81" s="22"/>
      <c r="AD81" s="22"/>
      <c r="AE81" s="10"/>
      <c r="AF81" s="22">
        <f t="shared" si="15"/>
        <v>-45762</v>
      </c>
      <c r="AG81" s="17" t="s">
        <v>57</v>
      </c>
      <c r="AH81" s="34" t="s">
        <v>921</v>
      </c>
    </row>
    <row r="82" spans="1:34" s="19" customFormat="1" ht="112.5" x14ac:dyDescent="0.3">
      <c r="A82" s="10">
        <v>80</v>
      </c>
      <c r="B82" s="29">
        <v>13472467</v>
      </c>
      <c r="C82" s="30">
        <v>45726</v>
      </c>
      <c r="D82" s="30">
        <v>45744</v>
      </c>
      <c r="E82" s="31" t="s">
        <v>299</v>
      </c>
      <c r="F82" s="31" t="s">
        <v>300</v>
      </c>
      <c r="G82" s="22" t="s">
        <v>143</v>
      </c>
      <c r="H82" s="22">
        <v>15</v>
      </c>
      <c r="I82" s="10">
        <v>0.4</v>
      </c>
      <c r="J82" s="10" t="s">
        <v>40</v>
      </c>
      <c r="K82" s="10" t="s">
        <v>48</v>
      </c>
      <c r="L82" s="10" t="s">
        <v>42</v>
      </c>
      <c r="M82" s="31" t="s">
        <v>301</v>
      </c>
      <c r="N82" s="23" t="s">
        <v>44</v>
      </c>
      <c r="O82" s="24">
        <v>79</v>
      </c>
      <c r="P82" s="60">
        <f t="shared" si="10"/>
        <v>10</v>
      </c>
      <c r="Q82" s="30">
        <f t="shared" ref="Q82:Q104" si="18">D82+10</f>
        <v>45754</v>
      </c>
      <c r="R82" s="10">
        <f t="shared" si="11"/>
        <v>16</v>
      </c>
      <c r="S82" s="30">
        <f t="shared" si="16"/>
        <v>45770</v>
      </c>
      <c r="T82" s="10">
        <v>120</v>
      </c>
      <c r="U82" s="16">
        <f t="shared" si="12"/>
        <v>45890</v>
      </c>
      <c r="V82" s="16" t="str">
        <f t="shared" ca="1" si="13"/>
        <v>Осталось 21</v>
      </c>
      <c r="W82" s="23" t="str">
        <f t="shared" si="17"/>
        <v>79-15/0,4/III/Т/25</v>
      </c>
      <c r="X82" s="25">
        <v>102070.35</v>
      </c>
      <c r="Y82" s="26">
        <v>102070.35</v>
      </c>
      <c r="Z82" s="36">
        <f t="shared" si="14"/>
        <v>0</v>
      </c>
      <c r="AA82" s="27">
        <v>45770</v>
      </c>
      <c r="AB82" s="28">
        <v>45757</v>
      </c>
      <c r="AC82" s="22"/>
      <c r="AD82" s="22"/>
      <c r="AE82" s="10"/>
      <c r="AF82" s="22">
        <f t="shared" si="15"/>
        <v>-45770</v>
      </c>
      <c r="AG82" s="17" t="s">
        <v>57</v>
      </c>
      <c r="AH82" s="34" t="s">
        <v>922</v>
      </c>
    </row>
    <row r="83" spans="1:34" s="19" customFormat="1" ht="56.25" x14ac:dyDescent="0.3">
      <c r="A83" s="10">
        <v>81</v>
      </c>
      <c r="B83" s="29">
        <v>13535443</v>
      </c>
      <c r="C83" s="30">
        <v>45730</v>
      </c>
      <c r="D83" s="30">
        <v>45747</v>
      </c>
      <c r="E83" s="31" t="s">
        <v>65</v>
      </c>
      <c r="F83" s="31" t="s">
        <v>302</v>
      </c>
      <c r="G83" s="22" t="s">
        <v>303</v>
      </c>
      <c r="H83" s="22">
        <v>2</v>
      </c>
      <c r="I83" s="10">
        <v>0.22</v>
      </c>
      <c r="J83" s="10" t="s">
        <v>40</v>
      </c>
      <c r="K83" s="10" t="s">
        <v>292</v>
      </c>
      <c r="L83" s="10" t="s">
        <v>55</v>
      </c>
      <c r="M83" s="31" t="s">
        <v>304</v>
      </c>
      <c r="N83" s="23" t="s">
        <v>44</v>
      </c>
      <c r="O83" s="24">
        <v>80</v>
      </c>
      <c r="P83" s="60">
        <f t="shared" si="10"/>
        <v>10</v>
      </c>
      <c r="Q83" s="30">
        <f t="shared" si="18"/>
        <v>45757</v>
      </c>
      <c r="R83" s="10">
        <f t="shared" si="11"/>
        <v>13</v>
      </c>
      <c r="S83" s="30">
        <f t="shared" si="16"/>
        <v>45770</v>
      </c>
      <c r="T83" s="10">
        <v>15</v>
      </c>
      <c r="U83" s="16">
        <f t="shared" si="12"/>
        <v>45785</v>
      </c>
      <c r="V83" s="16" t="str">
        <f t="shared" ca="1" si="13"/>
        <v>Срок вышел</v>
      </c>
      <c r="W83" s="23" t="str">
        <f t="shared" si="17"/>
        <v>80-2/0,22/III/Т/25</v>
      </c>
      <c r="X83" s="25">
        <v>9648.9599999999991</v>
      </c>
      <c r="Y83" s="26">
        <v>9648.9599999999991</v>
      </c>
      <c r="Z83" s="36">
        <f t="shared" si="14"/>
        <v>0</v>
      </c>
      <c r="AA83" s="27">
        <v>45770</v>
      </c>
      <c r="AB83" s="28">
        <v>45758</v>
      </c>
      <c r="AC83" s="22"/>
      <c r="AD83" s="22"/>
      <c r="AE83" s="10"/>
      <c r="AF83" s="22">
        <f t="shared" si="15"/>
        <v>-45770</v>
      </c>
      <c r="AG83" s="17" t="s">
        <v>57</v>
      </c>
      <c r="AH83" s="34" t="s">
        <v>305</v>
      </c>
    </row>
    <row r="84" spans="1:34" s="19" customFormat="1" ht="75" x14ac:dyDescent="0.3">
      <c r="A84" s="10">
        <v>82</v>
      </c>
      <c r="B84" s="29">
        <v>13535667</v>
      </c>
      <c r="C84" s="30">
        <v>45730</v>
      </c>
      <c r="D84" s="30">
        <v>45747</v>
      </c>
      <c r="E84" s="31" t="s">
        <v>65</v>
      </c>
      <c r="F84" s="31" t="s">
        <v>306</v>
      </c>
      <c r="G84" s="22" t="s">
        <v>303</v>
      </c>
      <c r="H84" s="22">
        <v>2</v>
      </c>
      <c r="I84" s="10">
        <v>0.22</v>
      </c>
      <c r="J84" s="10" t="s">
        <v>40</v>
      </c>
      <c r="K84" s="10" t="s">
        <v>292</v>
      </c>
      <c r="L84" s="10" t="s">
        <v>55</v>
      </c>
      <c r="M84" s="31" t="s">
        <v>307</v>
      </c>
      <c r="N84" s="23" t="s">
        <v>44</v>
      </c>
      <c r="O84" s="24">
        <v>81</v>
      </c>
      <c r="P84" s="60">
        <f>Q84-D84</f>
        <v>10</v>
      </c>
      <c r="Q84" s="30">
        <f t="shared" si="18"/>
        <v>45757</v>
      </c>
      <c r="R84" s="10">
        <f t="shared" si="11"/>
        <v>13</v>
      </c>
      <c r="S84" s="30">
        <f t="shared" si="16"/>
        <v>45770</v>
      </c>
      <c r="T84" s="10">
        <v>15</v>
      </c>
      <c r="U84" s="16">
        <f t="shared" si="12"/>
        <v>45785</v>
      </c>
      <c r="V84" s="16" t="str">
        <f t="shared" ca="1" si="13"/>
        <v>Срок вышел</v>
      </c>
      <c r="W84" s="23" t="str">
        <f t="shared" si="17"/>
        <v>81-2/0,22/III/Т/25</v>
      </c>
      <c r="X84" s="25">
        <v>9648.9599999999991</v>
      </c>
      <c r="Y84" s="26">
        <v>9648.9599999999991</v>
      </c>
      <c r="Z84" s="36">
        <f t="shared" si="14"/>
        <v>0</v>
      </c>
      <c r="AA84" s="27">
        <v>45770</v>
      </c>
      <c r="AB84" s="28">
        <v>45758</v>
      </c>
      <c r="AC84" s="22"/>
      <c r="AD84" s="22"/>
      <c r="AE84" s="10"/>
      <c r="AF84" s="22">
        <f t="shared" si="15"/>
        <v>-45770</v>
      </c>
      <c r="AG84" s="17" t="s">
        <v>57</v>
      </c>
      <c r="AH84" s="34" t="s">
        <v>305</v>
      </c>
    </row>
    <row r="85" spans="1:34" s="19" customFormat="1" ht="75" x14ac:dyDescent="0.3">
      <c r="A85" s="10">
        <v>83</v>
      </c>
      <c r="B85" s="29">
        <v>13590561</v>
      </c>
      <c r="C85" s="30">
        <v>45735</v>
      </c>
      <c r="D85" s="30">
        <v>45747</v>
      </c>
      <c r="E85" s="31" t="s">
        <v>308</v>
      </c>
      <c r="F85" s="31" t="s">
        <v>309</v>
      </c>
      <c r="G85" s="22" t="s">
        <v>143</v>
      </c>
      <c r="H85" s="22">
        <v>5</v>
      </c>
      <c r="I85" s="10">
        <v>0.22</v>
      </c>
      <c r="J85" s="10" t="s">
        <v>40</v>
      </c>
      <c r="K85" s="10" t="s">
        <v>48</v>
      </c>
      <c r="L85" s="10" t="s">
        <v>42</v>
      </c>
      <c r="M85" s="31" t="s">
        <v>49</v>
      </c>
      <c r="N85" s="23" t="s">
        <v>44</v>
      </c>
      <c r="O85" s="24">
        <v>82</v>
      </c>
      <c r="P85" s="60">
        <f t="shared" si="10"/>
        <v>10</v>
      </c>
      <c r="Q85" s="30">
        <f t="shared" si="18"/>
        <v>45757</v>
      </c>
      <c r="R85" s="10">
        <f t="shared" si="11"/>
        <v>1</v>
      </c>
      <c r="S85" s="30">
        <f t="shared" si="16"/>
        <v>45758</v>
      </c>
      <c r="T85" s="10">
        <v>120</v>
      </c>
      <c r="U85" s="16">
        <f t="shared" si="12"/>
        <v>45878</v>
      </c>
      <c r="V85" s="16" t="str">
        <f t="shared" ca="1" si="13"/>
        <v>Осталось 9</v>
      </c>
      <c r="W85" s="23" t="str">
        <f t="shared" si="17"/>
        <v>82-5/0,22/III/Т/25</v>
      </c>
      <c r="X85" s="25">
        <v>34023.449999999997</v>
      </c>
      <c r="Y85" s="26">
        <v>34023.449999999997</v>
      </c>
      <c r="Z85" s="36">
        <f t="shared" si="14"/>
        <v>0</v>
      </c>
      <c r="AA85" s="27">
        <v>45758</v>
      </c>
      <c r="AB85" s="28">
        <v>45755</v>
      </c>
      <c r="AC85" s="22"/>
      <c r="AD85" s="22" t="str">
        <f>_xlfn.CONCAT("25-",O85," ",TEXT(Q85,"ДД.ММ.ГГГГ")," от ",TEXT(AE85,"ДД.ММ.ГГГГ"))</f>
        <v>25-82 10.04.2025 от 03.06.2025</v>
      </c>
      <c r="AE85" s="16">
        <v>45811</v>
      </c>
      <c r="AF85" s="22">
        <f t="shared" si="15"/>
        <v>53</v>
      </c>
      <c r="AG85" s="17" t="s">
        <v>45</v>
      </c>
      <c r="AH85" s="34" t="s">
        <v>894</v>
      </c>
    </row>
    <row r="86" spans="1:34" s="19" customFormat="1" ht="75" x14ac:dyDescent="0.3">
      <c r="A86" s="10">
        <v>84</v>
      </c>
      <c r="B86" s="29">
        <v>13663017</v>
      </c>
      <c r="C86" s="30">
        <v>45741</v>
      </c>
      <c r="D86" s="30">
        <v>45747</v>
      </c>
      <c r="E86" s="31" t="s">
        <v>310</v>
      </c>
      <c r="F86" s="31" t="s">
        <v>311</v>
      </c>
      <c r="G86" s="22" t="s">
        <v>143</v>
      </c>
      <c r="H86" s="22">
        <v>5</v>
      </c>
      <c r="I86" s="10">
        <v>0.22</v>
      </c>
      <c r="J86" s="10" t="s">
        <v>40</v>
      </c>
      <c r="K86" s="10" t="s">
        <v>48</v>
      </c>
      <c r="L86" s="10" t="s">
        <v>55</v>
      </c>
      <c r="M86" s="31" t="s">
        <v>312</v>
      </c>
      <c r="N86" s="23" t="s">
        <v>44</v>
      </c>
      <c r="O86" s="24">
        <v>83</v>
      </c>
      <c r="P86" s="60">
        <f t="shared" si="10"/>
        <v>10</v>
      </c>
      <c r="Q86" s="30">
        <f t="shared" si="18"/>
        <v>45757</v>
      </c>
      <c r="R86" s="10">
        <f t="shared" si="11"/>
        <v>-45757</v>
      </c>
      <c r="S86" s="30">
        <f t="shared" si="16"/>
        <v>0</v>
      </c>
      <c r="T86" s="10">
        <v>120</v>
      </c>
      <c r="U86" s="16">
        <f t="shared" si="12"/>
        <v>120</v>
      </c>
      <c r="V86" s="16" t="str">
        <f t="shared" ca="1" si="13"/>
        <v>Срок вышел</v>
      </c>
      <c r="W86" s="23" t="str">
        <f t="shared" si="17"/>
        <v>83-5/0,22/III/Т/25</v>
      </c>
      <c r="X86" s="25">
        <v>63536.82</v>
      </c>
      <c r="Y86" s="26"/>
      <c r="Z86" s="36">
        <f t="shared" si="14"/>
        <v>63536.82</v>
      </c>
      <c r="AA86" s="27"/>
      <c r="AB86" s="28">
        <v>45758</v>
      </c>
      <c r="AC86" s="22"/>
      <c r="AD86" s="22"/>
      <c r="AE86" s="10"/>
      <c r="AF86" s="22">
        <f t="shared" si="15"/>
        <v>0</v>
      </c>
      <c r="AG86" s="17" t="s">
        <v>69</v>
      </c>
      <c r="AH86" s="34" t="s">
        <v>923</v>
      </c>
    </row>
    <row r="87" spans="1:34" s="19" customFormat="1" ht="75" x14ac:dyDescent="0.3">
      <c r="A87" s="10">
        <v>85</v>
      </c>
      <c r="B87" s="29">
        <v>13663226</v>
      </c>
      <c r="C87" s="30">
        <v>45741</v>
      </c>
      <c r="D87" s="30">
        <v>45747</v>
      </c>
      <c r="E87" s="31" t="s">
        <v>310</v>
      </c>
      <c r="F87" s="31" t="s">
        <v>313</v>
      </c>
      <c r="G87" s="22" t="s">
        <v>143</v>
      </c>
      <c r="H87" s="22">
        <v>5</v>
      </c>
      <c r="I87" s="10">
        <v>0.22</v>
      </c>
      <c r="J87" s="10" t="s">
        <v>40</v>
      </c>
      <c r="K87" s="10" t="s">
        <v>48</v>
      </c>
      <c r="L87" s="10" t="s">
        <v>55</v>
      </c>
      <c r="M87" s="31" t="s">
        <v>312</v>
      </c>
      <c r="N87" s="23" t="s">
        <v>44</v>
      </c>
      <c r="O87" s="24">
        <v>84</v>
      </c>
      <c r="P87" s="60">
        <f t="shared" si="10"/>
        <v>10</v>
      </c>
      <c r="Q87" s="30">
        <f t="shared" si="18"/>
        <v>45757</v>
      </c>
      <c r="R87" s="10">
        <f t="shared" si="11"/>
        <v>-45757</v>
      </c>
      <c r="S87" s="30">
        <f t="shared" si="16"/>
        <v>0</v>
      </c>
      <c r="T87" s="10">
        <v>120</v>
      </c>
      <c r="U87" s="16">
        <f t="shared" si="12"/>
        <v>120</v>
      </c>
      <c r="V87" s="16" t="str">
        <f t="shared" ca="1" si="13"/>
        <v>Срок вышел</v>
      </c>
      <c r="W87" s="23" t="str">
        <f t="shared" si="17"/>
        <v>84-5/0,22/III/Т/25</v>
      </c>
      <c r="X87" s="25">
        <v>63536.82</v>
      </c>
      <c r="Y87" s="26"/>
      <c r="Z87" s="36">
        <f t="shared" si="14"/>
        <v>63536.82</v>
      </c>
      <c r="AA87" s="27"/>
      <c r="AB87" s="28">
        <v>45758</v>
      </c>
      <c r="AC87" s="22"/>
      <c r="AD87" s="22"/>
      <c r="AE87" s="10"/>
      <c r="AF87" s="22">
        <f t="shared" si="15"/>
        <v>0</v>
      </c>
      <c r="AG87" s="17" t="s">
        <v>69</v>
      </c>
      <c r="AH87" s="34" t="s">
        <v>924</v>
      </c>
    </row>
    <row r="88" spans="1:34" s="19" customFormat="1" ht="93.75" x14ac:dyDescent="0.3">
      <c r="A88" s="10">
        <v>86</v>
      </c>
      <c r="B88" s="29">
        <v>13698104</v>
      </c>
      <c r="C88" s="30">
        <v>45743</v>
      </c>
      <c r="D88" s="30">
        <v>45747</v>
      </c>
      <c r="E88" s="31" t="s">
        <v>314</v>
      </c>
      <c r="F88" s="31" t="s">
        <v>315</v>
      </c>
      <c r="G88" s="22" t="s">
        <v>316</v>
      </c>
      <c r="H88" s="22">
        <v>25</v>
      </c>
      <c r="I88" s="10">
        <v>0.4</v>
      </c>
      <c r="J88" s="10" t="s">
        <v>40</v>
      </c>
      <c r="K88" s="10" t="s">
        <v>48</v>
      </c>
      <c r="L88" s="10" t="s">
        <v>154</v>
      </c>
      <c r="M88" s="31" t="s">
        <v>317</v>
      </c>
      <c r="N88" s="23" t="s">
        <v>44</v>
      </c>
      <c r="O88" s="24">
        <v>85</v>
      </c>
      <c r="P88" s="60">
        <f t="shared" si="10"/>
        <v>10</v>
      </c>
      <c r="Q88" s="30">
        <f t="shared" si="18"/>
        <v>45757</v>
      </c>
      <c r="R88" s="10">
        <f t="shared" si="11"/>
        <v>-45757</v>
      </c>
      <c r="S88" s="30">
        <f t="shared" si="16"/>
        <v>0</v>
      </c>
      <c r="T88" s="10">
        <v>120</v>
      </c>
      <c r="U88" s="16">
        <f t="shared" si="12"/>
        <v>120</v>
      </c>
      <c r="V88" s="16" t="str">
        <f t="shared" ca="1" si="13"/>
        <v>Срок вышел</v>
      </c>
      <c r="W88" s="23" t="str">
        <f t="shared" si="17"/>
        <v>85-25/0,4/III/Т/25</v>
      </c>
      <c r="X88" s="25">
        <v>1136018.1200000001</v>
      </c>
      <c r="Y88" s="26"/>
      <c r="Z88" s="36">
        <f t="shared" si="14"/>
        <v>1136018.1200000001</v>
      </c>
      <c r="AA88" s="27"/>
      <c r="AB88" s="28">
        <v>45757</v>
      </c>
      <c r="AC88" s="22"/>
      <c r="AD88" s="22"/>
      <c r="AE88" s="10"/>
      <c r="AF88" s="22">
        <f t="shared" si="15"/>
        <v>0</v>
      </c>
      <c r="AG88" s="17" t="s">
        <v>69</v>
      </c>
      <c r="AH88" s="34" t="s">
        <v>925</v>
      </c>
    </row>
    <row r="89" spans="1:34" s="19" customFormat="1" ht="131.25" x14ac:dyDescent="0.3">
      <c r="A89" s="10">
        <v>87</v>
      </c>
      <c r="B89" s="29">
        <v>13668870</v>
      </c>
      <c r="C89" s="30">
        <v>45741</v>
      </c>
      <c r="D89" s="30">
        <v>45747</v>
      </c>
      <c r="E89" s="31" t="s">
        <v>318</v>
      </c>
      <c r="F89" s="31" t="s">
        <v>319</v>
      </c>
      <c r="G89" s="22" t="s">
        <v>316</v>
      </c>
      <c r="H89" s="22">
        <v>20</v>
      </c>
      <c r="I89" s="10">
        <v>0.4</v>
      </c>
      <c r="J89" s="10" t="s">
        <v>40</v>
      </c>
      <c r="K89" s="10" t="s">
        <v>48</v>
      </c>
      <c r="L89" s="10" t="s">
        <v>55</v>
      </c>
      <c r="M89" s="31" t="s">
        <v>320</v>
      </c>
      <c r="N89" s="23" t="s">
        <v>44</v>
      </c>
      <c r="O89" s="24">
        <v>86</v>
      </c>
      <c r="P89" s="60">
        <f t="shared" si="10"/>
        <v>10</v>
      </c>
      <c r="Q89" s="30">
        <f t="shared" si="18"/>
        <v>45757</v>
      </c>
      <c r="R89" s="10">
        <f t="shared" si="11"/>
        <v>-45757</v>
      </c>
      <c r="S89" s="30">
        <f t="shared" si="16"/>
        <v>0</v>
      </c>
      <c r="T89" s="10">
        <v>120</v>
      </c>
      <c r="U89" s="16">
        <f t="shared" si="12"/>
        <v>120</v>
      </c>
      <c r="V89" s="16" t="str">
        <f t="shared" ca="1" si="13"/>
        <v>Срок вышел</v>
      </c>
      <c r="W89" s="23" t="str">
        <f t="shared" si="17"/>
        <v>86-20/0,4/III/Т/25</v>
      </c>
      <c r="X89" s="25">
        <v>9061874.5700000003</v>
      </c>
      <c r="Y89" s="26"/>
      <c r="Z89" s="36">
        <f t="shared" si="14"/>
        <v>9061874.5700000003</v>
      </c>
      <c r="AA89" s="27"/>
      <c r="AB89" s="28">
        <v>45758</v>
      </c>
      <c r="AC89" s="22"/>
      <c r="AD89" s="22"/>
      <c r="AE89" s="10"/>
      <c r="AF89" s="22">
        <f t="shared" si="15"/>
        <v>0</v>
      </c>
      <c r="AG89" s="17" t="s">
        <v>69</v>
      </c>
      <c r="AH89" s="34" t="s">
        <v>926</v>
      </c>
    </row>
    <row r="90" spans="1:34" s="19" customFormat="1" ht="56.25" x14ac:dyDescent="0.3">
      <c r="A90" s="10">
        <v>88</v>
      </c>
      <c r="B90" s="29">
        <v>13715165</v>
      </c>
      <c r="C90" s="30">
        <v>45744</v>
      </c>
      <c r="D90" s="30">
        <v>45748</v>
      </c>
      <c r="E90" s="31" t="s">
        <v>321</v>
      </c>
      <c r="F90" s="31" t="s">
        <v>322</v>
      </c>
      <c r="G90" s="22" t="s">
        <v>143</v>
      </c>
      <c r="H90" s="22">
        <v>15</v>
      </c>
      <c r="I90" s="10">
        <v>0.4</v>
      </c>
      <c r="J90" s="10" t="s">
        <v>40</v>
      </c>
      <c r="K90" s="10" t="s">
        <v>48</v>
      </c>
      <c r="L90" s="10" t="s">
        <v>42</v>
      </c>
      <c r="M90" s="31" t="s">
        <v>323</v>
      </c>
      <c r="N90" s="23" t="s">
        <v>44</v>
      </c>
      <c r="O90" s="24">
        <v>87</v>
      </c>
      <c r="P90" s="60">
        <f t="shared" si="10"/>
        <v>10</v>
      </c>
      <c r="Q90" s="30">
        <f t="shared" si="18"/>
        <v>45758</v>
      </c>
      <c r="R90" s="10">
        <f t="shared" si="11"/>
        <v>11</v>
      </c>
      <c r="S90" s="30">
        <f t="shared" si="16"/>
        <v>45769</v>
      </c>
      <c r="T90" s="10">
        <v>30</v>
      </c>
      <c r="U90" s="16">
        <f t="shared" si="12"/>
        <v>45799</v>
      </c>
      <c r="V90" s="16" t="str">
        <f t="shared" ca="1" si="13"/>
        <v>Срок вышел</v>
      </c>
      <c r="W90" s="23" t="str">
        <f t="shared" si="17"/>
        <v>87-15/0,4/III/Т/25</v>
      </c>
      <c r="X90" s="25">
        <v>42677.98</v>
      </c>
      <c r="Y90" s="36">
        <v>42677.98</v>
      </c>
      <c r="Z90" s="36">
        <f t="shared" si="14"/>
        <v>0</v>
      </c>
      <c r="AA90" s="27">
        <v>45769</v>
      </c>
      <c r="AB90" s="28">
        <v>45761</v>
      </c>
      <c r="AC90" s="22"/>
      <c r="AD90" s="22" t="str">
        <f>_xlfn.CONCAT("25-",O90," ",TEXT(Q90,"ДД.ММ.ГГГГ")," от ",TEXT(AE90,"ДД.ММ.ГГГГ"))</f>
        <v>25-87 11.04.2025 от 05.05.2025</v>
      </c>
      <c r="AE90" s="16">
        <v>45782</v>
      </c>
      <c r="AF90" s="22">
        <f t="shared" si="15"/>
        <v>13</v>
      </c>
      <c r="AG90" s="17" t="s">
        <v>45</v>
      </c>
      <c r="AH90" s="34" t="s">
        <v>324</v>
      </c>
    </row>
    <row r="91" spans="1:34" s="19" customFormat="1" ht="206.25" x14ac:dyDescent="0.3">
      <c r="A91" s="10">
        <v>89</v>
      </c>
      <c r="B91" s="29">
        <v>727</v>
      </c>
      <c r="C91" s="30">
        <v>45742</v>
      </c>
      <c r="D91" s="30">
        <v>45743</v>
      </c>
      <c r="E91" s="31" t="s">
        <v>325</v>
      </c>
      <c r="F91" s="31" t="s">
        <v>326</v>
      </c>
      <c r="G91" s="22" t="s">
        <v>188</v>
      </c>
      <c r="H91" s="22">
        <v>222.2</v>
      </c>
      <c r="I91" s="10">
        <v>0.4</v>
      </c>
      <c r="J91" s="10" t="s">
        <v>73</v>
      </c>
      <c r="K91" s="10" t="s">
        <v>48</v>
      </c>
      <c r="L91" s="10" t="s">
        <v>327</v>
      </c>
      <c r="M91" s="31" t="s">
        <v>328</v>
      </c>
      <c r="N91" s="23" t="s">
        <v>44</v>
      </c>
      <c r="O91" s="24" t="s">
        <v>329</v>
      </c>
      <c r="P91" s="60">
        <f t="shared" si="10"/>
        <v>5</v>
      </c>
      <c r="Q91" s="30">
        <v>45748</v>
      </c>
      <c r="R91" s="10">
        <f t="shared" si="11"/>
        <v>0</v>
      </c>
      <c r="S91" s="30">
        <v>45748</v>
      </c>
      <c r="T91" s="10">
        <v>30</v>
      </c>
      <c r="U91" s="16">
        <f t="shared" si="12"/>
        <v>45778</v>
      </c>
      <c r="V91" s="16" t="str">
        <f t="shared" ca="1" si="13"/>
        <v>Срок вышел</v>
      </c>
      <c r="W91" s="23" t="str">
        <f t="shared" si="17"/>
        <v>88Б-222,2/0,4/II/Т/25</v>
      </c>
      <c r="X91" s="25">
        <v>16641.96</v>
      </c>
      <c r="Y91" s="26">
        <v>16641.96</v>
      </c>
      <c r="Z91" s="36">
        <f t="shared" si="14"/>
        <v>0</v>
      </c>
      <c r="AA91" s="27">
        <v>45757</v>
      </c>
      <c r="AB91" s="28">
        <v>45748</v>
      </c>
      <c r="AC91" s="22"/>
      <c r="AD91" s="22"/>
      <c r="AE91" s="10"/>
      <c r="AF91" s="22">
        <f t="shared" si="15"/>
        <v>-45748</v>
      </c>
      <c r="AG91" s="17" t="s">
        <v>57</v>
      </c>
      <c r="AH91" s="34" t="s">
        <v>330</v>
      </c>
    </row>
    <row r="92" spans="1:34" s="19" customFormat="1" ht="243.75" x14ac:dyDescent="0.3">
      <c r="A92" s="10">
        <v>90</v>
      </c>
      <c r="B92" s="29">
        <v>13677480</v>
      </c>
      <c r="C92" s="30">
        <v>45742</v>
      </c>
      <c r="D92" s="30">
        <v>45748</v>
      </c>
      <c r="E92" s="31" t="s">
        <v>193</v>
      </c>
      <c r="F92" s="31" t="s">
        <v>331</v>
      </c>
      <c r="G92" s="22" t="s">
        <v>143</v>
      </c>
      <c r="H92" s="22">
        <v>15</v>
      </c>
      <c r="I92" s="10">
        <v>0.4</v>
      </c>
      <c r="J92" s="10" t="s">
        <v>40</v>
      </c>
      <c r="K92" s="10" t="s">
        <v>48</v>
      </c>
      <c r="L92" s="10" t="s">
        <v>42</v>
      </c>
      <c r="M92" s="31" t="s">
        <v>332</v>
      </c>
      <c r="N92" s="23" t="s">
        <v>44</v>
      </c>
      <c r="O92" s="24">
        <v>89</v>
      </c>
      <c r="P92" s="60">
        <f t="shared" si="10"/>
        <v>10</v>
      </c>
      <c r="Q92" s="30">
        <f t="shared" si="18"/>
        <v>45758</v>
      </c>
      <c r="R92" s="10">
        <f t="shared" si="11"/>
        <v>4</v>
      </c>
      <c r="S92" s="30">
        <f t="shared" si="16"/>
        <v>45762</v>
      </c>
      <c r="T92" s="10">
        <v>120</v>
      </c>
      <c r="U92" s="16">
        <f t="shared" si="12"/>
        <v>45882</v>
      </c>
      <c r="V92" s="16" t="str">
        <f t="shared" ca="1" si="13"/>
        <v>Осталось 13</v>
      </c>
      <c r="W92" s="23" t="str">
        <f t="shared" si="17"/>
        <v>89-15/0,4/III/Т/25</v>
      </c>
      <c r="X92" s="25">
        <v>102070.35</v>
      </c>
      <c r="Y92" s="26">
        <v>102070.35</v>
      </c>
      <c r="Z92" s="36">
        <f t="shared" si="14"/>
        <v>0</v>
      </c>
      <c r="AA92" s="27">
        <v>45762</v>
      </c>
      <c r="AB92" s="28">
        <v>45761</v>
      </c>
      <c r="AC92" s="22"/>
      <c r="AD92" s="22"/>
      <c r="AE92" s="10"/>
      <c r="AF92" s="22">
        <f t="shared" si="15"/>
        <v>-45762</v>
      </c>
      <c r="AG92" s="17" t="s">
        <v>57</v>
      </c>
      <c r="AH92" s="34" t="s">
        <v>927</v>
      </c>
    </row>
    <row r="93" spans="1:34" s="19" customFormat="1" ht="56.25" x14ac:dyDescent="0.3">
      <c r="A93" s="10">
        <v>91</v>
      </c>
      <c r="B93" s="29">
        <v>13707372</v>
      </c>
      <c r="C93" s="30">
        <v>45744</v>
      </c>
      <c r="D93" s="30">
        <v>45748</v>
      </c>
      <c r="E93" s="31" t="s">
        <v>333</v>
      </c>
      <c r="F93" s="31" t="s">
        <v>334</v>
      </c>
      <c r="G93" s="22" t="s">
        <v>143</v>
      </c>
      <c r="H93" s="22">
        <v>7</v>
      </c>
      <c r="I93" s="10">
        <v>0.22</v>
      </c>
      <c r="J93" s="10" t="s">
        <v>40</v>
      </c>
      <c r="K93" s="10" t="s">
        <v>48</v>
      </c>
      <c r="L93" s="10" t="s">
        <v>42</v>
      </c>
      <c r="M93" s="31"/>
      <c r="N93" s="23" t="s">
        <v>44</v>
      </c>
      <c r="O93" s="24">
        <v>90</v>
      </c>
      <c r="P93" s="60">
        <f t="shared" si="10"/>
        <v>10</v>
      </c>
      <c r="Q93" s="30">
        <f t="shared" si="18"/>
        <v>45758</v>
      </c>
      <c r="R93" s="10">
        <f t="shared" si="11"/>
        <v>-45758</v>
      </c>
      <c r="S93" s="30">
        <f t="shared" si="16"/>
        <v>0</v>
      </c>
      <c r="T93" s="10">
        <v>120</v>
      </c>
      <c r="U93" s="16">
        <f t="shared" si="12"/>
        <v>120</v>
      </c>
      <c r="V93" s="16" t="str">
        <f t="shared" ca="1" si="13"/>
        <v>Срок вышел</v>
      </c>
      <c r="W93" s="23" t="str">
        <f t="shared" si="17"/>
        <v>90-7/0,22/III/Т/25</v>
      </c>
      <c r="X93" s="25"/>
      <c r="Y93" s="26"/>
      <c r="Z93" s="36">
        <f t="shared" si="14"/>
        <v>0</v>
      </c>
      <c r="AA93" s="27"/>
      <c r="AB93" s="28"/>
      <c r="AC93" s="22"/>
      <c r="AD93" s="22"/>
      <c r="AE93" s="10"/>
      <c r="AF93" s="22">
        <f t="shared" si="15"/>
        <v>0</v>
      </c>
      <c r="AG93" s="35" t="s">
        <v>116</v>
      </c>
      <c r="AH93" s="34"/>
    </row>
    <row r="94" spans="1:34" s="19" customFormat="1" ht="131.25" x14ac:dyDescent="0.3">
      <c r="A94" s="10">
        <v>92</v>
      </c>
      <c r="B94" s="29">
        <v>13670966</v>
      </c>
      <c r="C94" s="30">
        <v>45741</v>
      </c>
      <c r="D94" s="30">
        <v>45749</v>
      </c>
      <c r="E94" s="31" t="s">
        <v>335</v>
      </c>
      <c r="F94" s="31" t="s">
        <v>336</v>
      </c>
      <c r="G94" s="22" t="s">
        <v>143</v>
      </c>
      <c r="H94" s="22">
        <v>15</v>
      </c>
      <c r="I94" s="10">
        <v>0.4</v>
      </c>
      <c r="J94" s="10" t="s">
        <v>40</v>
      </c>
      <c r="K94" s="10" t="s">
        <v>48</v>
      </c>
      <c r="L94" s="10" t="s">
        <v>42</v>
      </c>
      <c r="M94" s="31" t="s">
        <v>337</v>
      </c>
      <c r="N94" s="23" t="s">
        <v>44</v>
      </c>
      <c r="O94" s="24">
        <v>91</v>
      </c>
      <c r="P94" s="60">
        <f t="shared" si="10"/>
        <v>12</v>
      </c>
      <c r="Q94" s="30">
        <v>45761</v>
      </c>
      <c r="R94" s="10">
        <f t="shared" si="11"/>
        <v>2</v>
      </c>
      <c r="S94" s="30">
        <f t="shared" si="16"/>
        <v>45763</v>
      </c>
      <c r="T94" s="10">
        <v>120</v>
      </c>
      <c r="U94" s="16">
        <f t="shared" si="12"/>
        <v>45883</v>
      </c>
      <c r="V94" s="16" t="str">
        <f t="shared" ca="1" si="13"/>
        <v>Осталось 14</v>
      </c>
      <c r="W94" s="23" t="str">
        <f t="shared" si="17"/>
        <v>91-15/0,4/III/Т/25</v>
      </c>
      <c r="X94" s="25">
        <v>102070.35</v>
      </c>
      <c r="Y94" s="26">
        <v>102070.35</v>
      </c>
      <c r="Z94" s="36">
        <f t="shared" si="14"/>
        <v>0</v>
      </c>
      <c r="AA94" s="27">
        <v>45763</v>
      </c>
      <c r="AB94" s="28">
        <v>45762</v>
      </c>
      <c r="AC94" s="22"/>
      <c r="AD94" s="22"/>
      <c r="AE94" s="16"/>
      <c r="AF94" s="22">
        <f t="shared" si="15"/>
        <v>-45763</v>
      </c>
      <c r="AG94" s="17" t="s">
        <v>57</v>
      </c>
      <c r="AH94" s="34" t="s">
        <v>928</v>
      </c>
    </row>
    <row r="95" spans="1:34" s="19" customFormat="1" ht="75" x14ac:dyDescent="0.3">
      <c r="A95" s="10">
        <v>93</v>
      </c>
      <c r="B95" s="29">
        <v>13735700</v>
      </c>
      <c r="C95" s="30">
        <v>45747</v>
      </c>
      <c r="D95" s="30">
        <v>45750</v>
      </c>
      <c r="E95" s="31" t="s">
        <v>338</v>
      </c>
      <c r="F95" s="31" t="s">
        <v>339</v>
      </c>
      <c r="G95" s="22" t="s">
        <v>340</v>
      </c>
      <c r="H95" s="22">
        <v>200</v>
      </c>
      <c r="I95" s="10">
        <v>6</v>
      </c>
      <c r="J95" s="10" t="s">
        <v>40</v>
      </c>
      <c r="K95" s="10" t="s">
        <v>41</v>
      </c>
      <c r="L95" s="10" t="s">
        <v>154</v>
      </c>
      <c r="M95" s="31" t="s">
        <v>341</v>
      </c>
      <c r="N95" s="23" t="s">
        <v>44</v>
      </c>
      <c r="O95" s="24">
        <v>92</v>
      </c>
      <c r="P95" s="60">
        <f t="shared" si="10"/>
        <v>11</v>
      </c>
      <c r="Q95" s="30">
        <v>45761</v>
      </c>
      <c r="R95" s="10">
        <f t="shared" si="11"/>
        <v>2</v>
      </c>
      <c r="S95" s="30">
        <f t="shared" si="16"/>
        <v>45763</v>
      </c>
      <c r="T95" s="10">
        <v>30</v>
      </c>
      <c r="U95" s="16">
        <f t="shared" si="12"/>
        <v>45793</v>
      </c>
      <c r="V95" s="16" t="str">
        <f t="shared" ca="1" si="13"/>
        <v>Срок вышел</v>
      </c>
      <c r="W95" s="23" t="str">
        <f t="shared" si="17"/>
        <v>92-200/6/III/Т/25</v>
      </c>
      <c r="X95" s="25">
        <v>54917.1</v>
      </c>
      <c r="Y95" s="26">
        <v>54917.1</v>
      </c>
      <c r="Z95" s="36">
        <f t="shared" si="14"/>
        <v>0</v>
      </c>
      <c r="AA95" s="27">
        <v>45763</v>
      </c>
      <c r="AB95" s="28">
        <v>45762</v>
      </c>
      <c r="AC95" s="22"/>
      <c r="AD95" s="22"/>
      <c r="AE95" s="16"/>
      <c r="AF95" s="22">
        <f t="shared" si="15"/>
        <v>-45763</v>
      </c>
      <c r="AG95" s="17" t="s">
        <v>178</v>
      </c>
      <c r="AH95" s="34" t="s">
        <v>342</v>
      </c>
    </row>
    <row r="96" spans="1:34" s="19" customFormat="1" ht="75" x14ac:dyDescent="0.3">
      <c r="A96" s="10">
        <v>94</v>
      </c>
      <c r="B96" s="29">
        <v>13711691</v>
      </c>
      <c r="C96" s="30">
        <v>45744</v>
      </c>
      <c r="D96" s="30">
        <v>45751</v>
      </c>
      <c r="E96" s="31" t="s">
        <v>343</v>
      </c>
      <c r="F96" s="31" t="s">
        <v>344</v>
      </c>
      <c r="G96" s="22" t="s">
        <v>143</v>
      </c>
      <c r="H96" s="22">
        <v>15</v>
      </c>
      <c r="I96" s="10">
        <v>0.4</v>
      </c>
      <c r="J96" s="10" t="s">
        <v>40</v>
      </c>
      <c r="K96" s="10" t="s">
        <v>48</v>
      </c>
      <c r="L96" s="10" t="s">
        <v>42</v>
      </c>
      <c r="M96" s="31" t="s">
        <v>345</v>
      </c>
      <c r="N96" s="23" t="s">
        <v>44</v>
      </c>
      <c r="O96" s="24">
        <v>93</v>
      </c>
      <c r="P96" s="60">
        <f t="shared" si="10"/>
        <v>10</v>
      </c>
      <c r="Q96" s="30">
        <f t="shared" si="18"/>
        <v>45761</v>
      </c>
      <c r="R96" s="10">
        <f t="shared" si="11"/>
        <v>2</v>
      </c>
      <c r="S96" s="30">
        <f t="shared" si="16"/>
        <v>45763</v>
      </c>
      <c r="T96" s="10">
        <v>120</v>
      </c>
      <c r="U96" s="16">
        <f t="shared" si="12"/>
        <v>45883</v>
      </c>
      <c r="V96" s="16" t="str">
        <f t="shared" ca="1" si="13"/>
        <v>Осталось 14</v>
      </c>
      <c r="W96" s="23" t="str">
        <f t="shared" si="17"/>
        <v>93-15/0,4/III/Т/25</v>
      </c>
      <c r="X96" s="25">
        <v>17981.55</v>
      </c>
      <c r="Y96" s="26">
        <v>17981.55</v>
      </c>
      <c r="Z96" s="36">
        <f t="shared" si="14"/>
        <v>0</v>
      </c>
      <c r="AA96" s="27">
        <v>45763</v>
      </c>
      <c r="AB96" s="28">
        <v>45762</v>
      </c>
      <c r="AC96" s="22"/>
      <c r="AD96" s="22"/>
      <c r="AE96" s="10"/>
      <c r="AF96" s="22">
        <f t="shared" si="15"/>
        <v>-45763</v>
      </c>
      <c r="AG96" s="17" t="s">
        <v>57</v>
      </c>
      <c r="AH96" s="34" t="s">
        <v>929</v>
      </c>
    </row>
    <row r="97" spans="1:34" s="19" customFormat="1" ht="75" x14ac:dyDescent="0.3">
      <c r="A97" s="10">
        <v>95</v>
      </c>
      <c r="B97" s="29">
        <v>13714520</v>
      </c>
      <c r="C97" s="30">
        <v>45744</v>
      </c>
      <c r="D97" s="30">
        <v>45751</v>
      </c>
      <c r="E97" s="31" t="s">
        <v>346</v>
      </c>
      <c r="F97" s="31" t="s">
        <v>347</v>
      </c>
      <c r="G97" s="22" t="s">
        <v>143</v>
      </c>
      <c r="H97" s="22">
        <v>15</v>
      </c>
      <c r="I97" s="10">
        <v>0.4</v>
      </c>
      <c r="J97" s="10" t="s">
        <v>40</v>
      </c>
      <c r="K97" s="10" t="s">
        <v>48</v>
      </c>
      <c r="L97" s="10" t="s">
        <v>42</v>
      </c>
      <c r="M97" s="31" t="s">
        <v>348</v>
      </c>
      <c r="N97" s="23" t="s">
        <v>44</v>
      </c>
      <c r="O97" s="24">
        <v>94</v>
      </c>
      <c r="P97" s="60">
        <f t="shared" si="10"/>
        <v>10</v>
      </c>
      <c r="Q97" s="30">
        <f t="shared" si="18"/>
        <v>45761</v>
      </c>
      <c r="R97" s="10">
        <f t="shared" si="11"/>
        <v>7</v>
      </c>
      <c r="S97" s="30">
        <f t="shared" si="16"/>
        <v>45768</v>
      </c>
      <c r="T97" s="10">
        <v>120</v>
      </c>
      <c r="U97" s="16">
        <f t="shared" si="12"/>
        <v>45888</v>
      </c>
      <c r="V97" s="16" t="str">
        <f t="shared" ca="1" si="13"/>
        <v>Осталось 19</v>
      </c>
      <c r="W97" s="23" t="str">
        <f t="shared" si="17"/>
        <v>94-15/0,4/III/Т/25</v>
      </c>
      <c r="X97" s="25">
        <v>17981.55</v>
      </c>
      <c r="Y97" s="26">
        <v>17981.55</v>
      </c>
      <c r="Z97" s="36">
        <f t="shared" si="14"/>
        <v>0</v>
      </c>
      <c r="AA97" s="27">
        <v>45768</v>
      </c>
      <c r="AB97" s="28">
        <v>45762</v>
      </c>
      <c r="AC97" s="22"/>
      <c r="AD97" s="22"/>
      <c r="AE97" s="10"/>
      <c r="AF97" s="22">
        <f t="shared" si="15"/>
        <v>-45768</v>
      </c>
      <c r="AG97" s="17" t="s">
        <v>57</v>
      </c>
      <c r="AH97" s="34" t="s">
        <v>930</v>
      </c>
    </row>
    <row r="98" spans="1:34" s="19" customFormat="1" ht="131.25" x14ac:dyDescent="0.3">
      <c r="A98" s="10">
        <v>96</v>
      </c>
      <c r="B98" s="29">
        <v>13462784</v>
      </c>
      <c r="C98" s="30">
        <v>45725</v>
      </c>
      <c r="D98" s="30">
        <v>45754</v>
      </c>
      <c r="E98" s="31" t="s">
        <v>349</v>
      </c>
      <c r="F98" s="31" t="s">
        <v>350</v>
      </c>
      <c r="G98" s="22" t="s">
        <v>351</v>
      </c>
      <c r="H98" s="22">
        <v>150</v>
      </c>
      <c r="I98" s="10">
        <v>0.4</v>
      </c>
      <c r="J98" s="10" t="s">
        <v>40</v>
      </c>
      <c r="K98" s="10" t="s">
        <v>48</v>
      </c>
      <c r="L98" s="10" t="s">
        <v>55</v>
      </c>
      <c r="M98" s="31" t="s">
        <v>352</v>
      </c>
      <c r="N98" s="23" t="s">
        <v>44</v>
      </c>
      <c r="O98" s="24">
        <v>95</v>
      </c>
      <c r="P98" s="60">
        <f t="shared" si="10"/>
        <v>10</v>
      </c>
      <c r="Q98" s="30">
        <f t="shared" si="18"/>
        <v>45764</v>
      </c>
      <c r="R98" s="10">
        <f t="shared" si="11"/>
        <v>41</v>
      </c>
      <c r="S98" s="30">
        <f t="shared" si="16"/>
        <v>45805</v>
      </c>
      <c r="T98" s="10">
        <v>120</v>
      </c>
      <c r="U98" s="16">
        <f t="shared" si="12"/>
        <v>45925</v>
      </c>
      <c r="V98" s="16" t="str">
        <f t="shared" ca="1" si="13"/>
        <v>Осталось 56</v>
      </c>
      <c r="W98" s="23" t="str">
        <f t="shared" si="17"/>
        <v>95-150/0,4/III/Т/25</v>
      </c>
      <c r="X98" s="25">
        <v>47924.1</v>
      </c>
      <c r="Y98" s="26">
        <v>47924.1</v>
      </c>
      <c r="Z98" s="36">
        <f t="shared" si="14"/>
        <v>0</v>
      </c>
      <c r="AA98" s="27">
        <v>45805</v>
      </c>
      <c r="AB98" s="28">
        <v>45765</v>
      </c>
      <c r="AC98" s="22"/>
      <c r="AD98" s="22"/>
      <c r="AE98" s="10"/>
      <c r="AF98" s="22">
        <f t="shared" si="15"/>
        <v>-45805</v>
      </c>
      <c r="AG98" s="17" t="s">
        <v>57</v>
      </c>
      <c r="AH98" s="34" t="s">
        <v>353</v>
      </c>
    </row>
    <row r="99" spans="1:34" s="19" customFormat="1" ht="168.75" x14ac:dyDescent="0.3">
      <c r="A99" s="10">
        <v>97</v>
      </c>
      <c r="B99" s="29">
        <v>13668524</v>
      </c>
      <c r="C99" s="30">
        <v>45741</v>
      </c>
      <c r="D99" s="30">
        <v>45755</v>
      </c>
      <c r="E99" s="31" t="s">
        <v>354</v>
      </c>
      <c r="F99" s="31" t="s">
        <v>355</v>
      </c>
      <c r="G99" s="22" t="s">
        <v>356</v>
      </c>
      <c r="H99" s="22">
        <v>10</v>
      </c>
      <c r="I99" s="10">
        <v>0.4</v>
      </c>
      <c r="J99" s="10" t="s">
        <v>40</v>
      </c>
      <c r="K99" s="10" t="s">
        <v>48</v>
      </c>
      <c r="L99" s="10" t="s">
        <v>55</v>
      </c>
      <c r="M99" s="31" t="s">
        <v>357</v>
      </c>
      <c r="N99" s="23" t="s">
        <v>44</v>
      </c>
      <c r="O99" s="24">
        <v>96</v>
      </c>
      <c r="P99" s="60">
        <f t="shared" si="10"/>
        <v>10</v>
      </c>
      <c r="Q99" s="30">
        <f t="shared" si="18"/>
        <v>45765</v>
      </c>
      <c r="R99" s="10">
        <f t="shared" si="11"/>
        <v>-45765</v>
      </c>
      <c r="S99" s="30">
        <f t="shared" si="16"/>
        <v>0</v>
      </c>
      <c r="T99" s="10">
        <v>120</v>
      </c>
      <c r="U99" s="16">
        <f t="shared" si="12"/>
        <v>120</v>
      </c>
      <c r="V99" s="16" t="str">
        <f t="shared" ca="1" si="13"/>
        <v>Срок вышел</v>
      </c>
      <c r="W99" s="23" t="str">
        <f t="shared" si="17"/>
        <v>96-10/0,4/III/Т/25</v>
      </c>
      <c r="X99" s="25">
        <v>484273.52</v>
      </c>
      <c r="Y99" s="26"/>
      <c r="Z99" s="36">
        <f t="shared" si="14"/>
        <v>484273.52</v>
      </c>
      <c r="AA99" s="27"/>
      <c r="AB99" s="28">
        <v>45766</v>
      </c>
      <c r="AC99" s="22"/>
      <c r="AD99" s="22"/>
      <c r="AE99" s="10"/>
      <c r="AF99" s="22">
        <f t="shared" si="15"/>
        <v>0</v>
      </c>
      <c r="AG99" s="17" t="s">
        <v>69</v>
      </c>
      <c r="AH99" s="34" t="s">
        <v>358</v>
      </c>
    </row>
    <row r="100" spans="1:34" s="19" customFormat="1" ht="75" x14ac:dyDescent="0.3">
      <c r="A100" s="10">
        <v>98</v>
      </c>
      <c r="B100" s="37">
        <v>13703074</v>
      </c>
      <c r="C100" s="38">
        <v>45743</v>
      </c>
      <c r="D100" s="38">
        <v>45756</v>
      </c>
      <c r="E100" s="31" t="s">
        <v>359</v>
      </c>
      <c r="F100" s="39" t="s">
        <v>360</v>
      </c>
      <c r="G100" s="22" t="s">
        <v>143</v>
      </c>
      <c r="H100" s="22">
        <v>7</v>
      </c>
      <c r="I100" s="10">
        <v>0.22</v>
      </c>
      <c r="J100" s="10" t="s">
        <v>40</v>
      </c>
      <c r="K100" s="10" t="s">
        <v>48</v>
      </c>
      <c r="L100" s="10" t="s">
        <v>42</v>
      </c>
      <c r="M100" s="31" t="s">
        <v>361</v>
      </c>
      <c r="N100" s="23" t="s">
        <v>44</v>
      </c>
      <c r="O100" s="24">
        <v>97</v>
      </c>
      <c r="P100" s="60">
        <f t="shared" si="10"/>
        <v>12</v>
      </c>
      <c r="Q100" s="30">
        <v>45768</v>
      </c>
      <c r="R100" s="10">
        <f t="shared" si="11"/>
        <v>3</v>
      </c>
      <c r="S100" s="30">
        <f t="shared" si="16"/>
        <v>45771</v>
      </c>
      <c r="T100" s="10">
        <v>120</v>
      </c>
      <c r="U100" s="16">
        <f t="shared" si="12"/>
        <v>45891</v>
      </c>
      <c r="V100" s="16" t="str">
        <f t="shared" ca="1" si="13"/>
        <v>Осталось 22</v>
      </c>
      <c r="W100" s="23" t="str">
        <f t="shared" si="17"/>
        <v>97-7/0,22/III/Т/25</v>
      </c>
      <c r="X100" s="25">
        <v>47632.83</v>
      </c>
      <c r="Y100" s="26">
        <v>47632.83</v>
      </c>
      <c r="Z100" s="36">
        <f t="shared" si="14"/>
        <v>0</v>
      </c>
      <c r="AA100" s="27">
        <v>45771</v>
      </c>
      <c r="AB100" s="28">
        <v>45769</v>
      </c>
      <c r="AC100" s="22"/>
      <c r="AD100" s="22"/>
      <c r="AE100" s="10"/>
      <c r="AF100" s="22">
        <f t="shared" si="15"/>
        <v>-45771</v>
      </c>
      <c r="AG100" s="17" t="s">
        <v>57</v>
      </c>
      <c r="AH100" s="34" t="s">
        <v>362</v>
      </c>
    </row>
    <row r="101" spans="1:34" s="19" customFormat="1" ht="75" x14ac:dyDescent="0.3">
      <c r="A101" s="10">
        <v>99</v>
      </c>
      <c r="B101" s="29">
        <v>13845505</v>
      </c>
      <c r="C101" s="30">
        <v>45755</v>
      </c>
      <c r="D101" s="30">
        <v>45757</v>
      </c>
      <c r="E101" s="31" t="s">
        <v>363</v>
      </c>
      <c r="F101" s="31" t="s">
        <v>364</v>
      </c>
      <c r="G101" s="22" t="s">
        <v>143</v>
      </c>
      <c r="H101" s="22">
        <v>15</v>
      </c>
      <c r="I101" s="10">
        <v>0.4</v>
      </c>
      <c r="J101" s="10" t="s">
        <v>40</v>
      </c>
      <c r="K101" s="10" t="s">
        <v>41</v>
      </c>
      <c r="L101" s="10" t="s">
        <v>42</v>
      </c>
      <c r="M101" s="31" t="s">
        <v>365</v>
      </c>
      <c r="N101" s="23" t="s">
        <v>44</v>
      </c>
      <c r="O101" s="24">
        <v>98</v>
      </c>
      <c r="P101" s="60">
        <f t="shared" si="10"/>
        <v>11</v>
      </c>
      <c r="Q101" s="30">
        <v>45768</v>
      </c>
      <c r="R101" s="10">
        <f t="shared" si="11"/>
        <v>2</v>
      </c>
      <c r="S101" s="30">
        <f t="shared" si="16"/>
        <v>45770</v>
      </c>
      <c r="T101" s="10">
        <v>30</v>
      </c>
      <c r="U101" s="16">
        <f t="shared" si="12"/>
        <v>45800</v>
      </c>
      <c r="V101" s="16" t="str">
        <f t="shared" ca="1" si="13"/>
        <v>Срок вышел</v>
      </c>
      <c r="W101" s="23" t="str">
        <f t="shared" si="17"/>
        <v>98-15/0,4/III/Т/25</v>
      </c>
      <c r="X101" s="25">
        <v>42677.98</v>
      </c>
      <c r="Y101" s="26">
        <v>42677.98</v>
      </c>
      <c r="Z101" s="36">
        <f t="shared" si="14"/>
        <v>0</v>
      </c>
      <c r="AA101" s="27">
        <v>45770</v>
      </c>
      <c r="AB101" s="28">
        <v>45769</v>
      </c>
      <c r="AC101" s="22"/>
      <c r="AD101" s="22" t="str">
        <f>_xlfn.CONCAT("25-",O101," ",TEXT(Q101,"ДД.ММ.ГГГГ")," от ",TEXT(AE101,"ДД.ММ.ГГГГ"))</f>
        <v>25-98 21.04.2025 от 27.05.2025</v>
      </c>
      <c r="AE101" s="16">
        <v>45804</v>
      </c>
      <c r="AF101" s="22">
        <f t="shared" si="15"/>
        <v>34</v>
      </c>
      <c r="AG101" s="17" t="s">
        <v>45</v>
      </c>
      <c r="AH101" s="34" t="s">
        <v>366</v>
      </c>
    </row>
    <row r="102" spans="1:34" s="19" customFormat="1" ht="150" x14ac:dyDescent="0.3">
      <c r="A102" s="10">
        <v>100</v>
      </c>
      <c r="B102" s="29">
        <v>13713989</v>
      </c>
      <c r="C102" s="30">
        <v>45744</v>
      </c>
      <c r="D102" s="30">
        <v>45758</v>
      </c>
      <c r="E102" s="31" t="s">
        <v>367</v>
      </c>
      <c r="F102" s="31" t="s">
        <v>368</v>
      </c>
      <c r="G102" s="22" t="s">
        <v>143</v>
      </c>
      <c r="H102" s="22">
        <v>5</v>
      </c>
      <c r="I102" s="10">
        <v>0.22</v>
      </c>
      <c r="J102" s="10" t="s">
        <v>40</v>
      </c>
      <c r="K102" s="10" t="s">
        <v>48</v>
      </c>
      <c r="L102" s="10" t="s">
        <v>42</v>
      </c>
      <c r="M102" s="31" t="s">
        <v>165</v>
      </c>
      <c r="N102" s="23" t="s">
        <v>44</v>
      </c>
      <c r="O102" s="24">
        <v>99</v>
      </c>
      <c r="P102" s="60">
        <f t="shared" si="10"/>
        <v>10</v>
      </c>
      <c r="Q102" s="30">
        <f>D102+10</f>
        <v>45768</v>
      </c>
      <c r="R102" s="10">
        <f t="shared" si="11"/>
        <v>2</v>
      </c>
      <c r="S102" s="30">
        <f t="shared" si="16"/>
        <v>45770</v>
      </c>
      <c r="T102" s="10">
        <v>120</v>
      </c>
      <c r="U102" s="16">
        <f t="shared" si="12"/>
        <v>45890</v>
      </c>
      <c r="V102" s="16" t="str">
        <f t="shared" ca="1" si="13"/>
        <v>Осталось 21</v>
      </c>
      <c r="W102" s="23" t="str">
        <f t="shared" si="17"/>
        <v>99-5/0,22/III/Т/25</v>
      </c>
      <c r="X102" s="25">
        <v>34023.449999999997</v>
      </c>
      <c r="Y102" s="26">
        <v>34023.449999999997</v>
      </c>
      <c r="Z102" s="36">
        <f t="shared" si="14"/>
        <v>0</v>
      </c>
      <c r="AA102" s="27">
        <v>45770</v>
      </c>
      <c r="AB102" s="28">
        <v>45769</v>
      </c>
      <c r="AC102" s="22"/>
      <c r="AD102" s="22"/>
      <c r="AE102" s="10"/>
      <c r="AF102" s="22">
        <f t="shared" si="15"/>
        <v>-45770</v>
      </c>
      <c r="AG102" s="17" t="s">
        <v>57</v>
      </c>
      <c r="AH102" s="34" t="s">
        <v>931</v>
      </c>
    </row>
    <row r="103" spans="1:34" s="19" customFormat="1" ht="300" x14ac:dyDescent="0.3">
      <c r="A103" s="10">
        <v>101</v>
      </c>
      <c r="B103" s="29">
        <v>13720457</v>
      </c>
      <c r="C103" s="30">
        <v>45744</v>
      </c>
      <c r="D103" s="30">
        <v>45762</v>
      </c>
      <c r="E103" s="31" t="s">
        <v>369</v>
      </c>
      <c r="F103" s="31" t="s">
        <v>370</v>
      </c>
      <c r="G103" s="22" t="s">
        <v>143</v>
      </c>
      <c r="H103" s="22">
        <v>5</v>
      </c>
      <c r="I103" s="10">
        <v>0.4</v>
      </c>
      <c r="J103" s="10" t="s">
        <v>40</v>
      </c>
      <c r="K103" s="10" t="s">
        <v>48</v>
      </c>
      <c r="L103" s="10" t="s">
        <v>42</v>
      </c>
      <c r="M103" s="31" t="s">
        <v>371</v>
      </c>
      <c r="N103" s="23" t="s">
        <v>44</v>
      </c>
      <c r="O103" s="24">
        <v>100</v>
      </c>
      <c r="P103" s="60">
        <f t="shared" si="10"/>
        <v>10</v>
      </c>
      <c r="Q103" s="30">
        <f t="shared" si="18"/>
        <v>45772</v>
      </c>
      <c r="R103" s="10">
        <f t="shared" si="11"/>
        <v>-45772</v>
      </c>
      <c r="S103" s="30">
        <f t="shared" si="16"/>
        <v>0</v>
      </c>
      <c r="T103" s="10">
        <v>120</v>
      </c>
      <c r="U103" s="16">
        <f t="shared" si="12"/>
        <v>120</v>
      </c>
      <c r="V103" s="16" t="str">
        <f t="shared" ca="1" si="13"/>
        <v>Срок вышел</v>
      </c>
      <c r="W103" s="23" t="str">
        <f t="shared" si="17"/>
        <v>100-5/0,4/III/Т/25</v>
      </c>
      <c r="X103" s="25">
        <v>34023.449999999997</v>
      </c>
      <c r="Y103" s="26"/>
      <c r="Z103" s="36">
        <f t="shared" si="14"/>
        <v>34023.449999999997</v>
      </c>
      <c r="AA103" s="27"/>
      <c r="AB103" s="28">
        <v>45772</v>
      </c>
      <c r="AC103" s="22"/>
      <c r="AD103" s="22"/>
      <c r="AE103" s="10"/>
      <c r="AF103" s="22">
        <f t="shared" si="15"/>
        <v>0</v>
      </c>
      <c r="AG103" s="17" t="s">
        <v>69</v>
      </c>
      <c r="AH103" s="34" t="s">
        <v>372</v>
      </c>
    </row>
    <row r="104" spans="1:34" s="19" customFormat="1" ht="300" x14ac:dyDescent="0.3">
      <c r="A104" s="10">
        <v>102</v>
      </c>
      <c r="B104" s="29">
        <v>13858252</v>
      </c>
      <c r="C104" s="30">
        <v>45756</v>
      </c>
      <c r="D104" s="30">
        <v>45762</v>
      </c>
      <c r="E104" s="31" t="s">
        <v>373</v>
      </c>
      <c r="F104" s="31" t="s">
        <v>374</v>
      </c>
      <c r="G104" s="22" t="s">
        <v>143</v>
      </c>
      <c r="H104" s="22">
        <v>15</v>
      </c>
      <c r="I104" s="10">
        <v>0.4</v>
      </c>
      <c r="J104" s="10" t="s">
        <v>40</v>
      </c>
      <c r="K104" s="10" t="s">
        <v>48</v>
      </c>
      <c r="L104" s="10" t="s">
        <v>42</v>
      </c>
      <c r="M104" s="31" t="s">
        <v>371</v>
      </c>
      <c r="N104" s="23" t="s">
        <v>44</v>
      </c>
      <c r="O104" s="24">
        <v>101</v>
      </c>
      <c r="P104" s="60">
        <f t="shared" si="10"/>
        <v>10</v>
      </c>
      <c r="Q104" s="30">
        <f t="shared" si="18"/>
        <v>45772</v>
      </c>
      <c r="R104" s="10">
        <f t="shared" si="11"/>
        <v>5</v>
      </c>
      <c r="S104" s="30">
        <f t="shared" si="16"/>
        <v>45777</v>
      </c>
      <c r="T104" s="10">
        <v>120</v>
      </c>
      <c r="U104" s="16">
        <f t="shared" si="12"/>
        <v>45897</v>
      </c>
      <c r="V104" s="16" t="str">
        <f t="shared" ca="1" si="13"/>
        <v>Осталось 28</v>
      </c>
      <c r="W104" s="23" t="str">
        <f t="shared" si="17"/>
        <v>101-15/0,4/III/Т/25</v>
      </c>
      <c r="X104" s="25">
        <v>102070.35</v>
      </c>
      <c r="Y104" s="26">
        <v>102070.35</v>
      </c>
      <c r="Z104" s="36">
        <f t="shared" si="14"/>
        <v>0</v>
      </c>
      <c r="AA104" s="27">
        <v>45777</v>
      </c>
      <c r="AB104" s="28">
        <v>45772</v>
      </c>
      <c r="AC104" s="22"/>
      <c r="AD104" s="22"/>
      <c r="AE104" s="10"/>
      <c r="AF104" s="22">
        <f t="shared" si="15"/>
        <v>-45777</v>
      </c>
      <c r="AG104" s="17" t="s">
        <v>57</v>
      </c>
      <c r="AH104" s="34" t="s">
        <v>375</v>
      </c>
    </row>
    <row r="105" spans="1:34" s="19" customFormat="1" ht="56.25" x14ac:dyDescent="0.3">
      <c r="A105" s="10">
        <v>103</v>
      </c>
      <c r="B105" s="29">
        <v>13879968</v>
      </c>
      <c r="C105" s="30">
        <v>45758</v>
      </c>
      <c r="D105" s="30">
        <v>45764</v>
      </c>
      <c r="E105" s="31" t="s">
        <v>376</v>
      </c>
      <c r="F105" s="31" t="s">
        <v>377</v>
      </c>
      <c r="G105" s="22" t="s">
        <v>143</v>
      </c>
      <c r="H105" s="22">
        <v>15</v>
      </c>
      <c r="I105" s="10">
        <v>0.4</v>
      </c>
      <c r="J105" s="10" t="s">
        <v>40</v>
      </c>
      <c r="K105" s="10" t="s">
        <v>48</v>
      </c>
      <c r="L105" s="10" t="s">
        <v>42</v>
      </c>
      <c r="M105" s="31" t="s">
        <v>378</v>
      </c>
      <c r="N105" s="23" t="s">
        <v>44</v>
      </c>
      <c r="O105" s="24">
        <v>102</v>
      </c>
      <c r="P105" s="60">
        <f t="shared" si="10"/>
        <v>11</v>
      </c>
      <c r="Q105" s="30">
        <v>45775</v>
      </c>
      <c r="R105" s="10">
        <f t="shared" si="11"/>
        <v>0</v>
      </c>
      <c r="S105" s="30">
        <f t="shared" si="16"/>
        <v>45775</v>
      </c>
      <c r="T105" s="10">
        <v>30</v>
      </c>
      <c r="U105" s="16">
        <f t="shared" si="12"/>
        <v>45805</v>
      </c>
      <c r="V105" s="16" t="str">
        <f t="shared" ca="1" si="13"/>
        <v>Срок вышел</v>
      </c>
      <c r="W105" s="23" t="str">
        <f t="shared" si="17"/>
        <v>102-15/0,4/III/Т/25</v>
      </c>
      <c r="X105" s="25">
        <v>17981.55</v>
      </c>
      <c r="Y105" s="26">
        <v>17981.55</v>
      </c>
      <c r="Z105" s="36">
        <f t="shared" si="14"/>
        <v>0</v>
      </c>
      <c r="AA105" s="27">
        <v>45775</v>
      </c>
      <c r="AB105" s="28">
        <v>45775</v>
      </c>
      <c r="AC105" s="22"/>
      <c r="AD105" s="22" t="str">
        <f>_xlfn.CONCAT("25-",O105," ",TEXT(Q105,"ДД.ММ.ГГГГ")," от ",TEXT(AE105,"ДД.ММ.ГГГГ"))</f>
        <v>25-102 28.04.2025 от 28.05.2025</v>
      </c>
      <c r="AE105" s="16">
        <v>45805</v>
      </c>
      <c r="AF105" s="22">
        <f t="shared" si="15"/>
        <v>30</v>
      </c>
      <c r="AG105" s="17" t="s">
        <v>45</v>
      </c>
      <c r="AH105" s="34" t="s">
        <v>379</v>
      </c>
    </row>
    <row r="106" spans="1:34" s="19" customFormat="1" ht="93.75" x14ac:dyDescent="0.3">
      <c r="A106" s="10">
        <v>104</v>
      </c>
      <c r="B106" s="29">
        <v>13882888</v>
      </c>
      <c r="C106" s="30">
        <v>45758</v>
      </c>
      <c r="D106" s="30">
        <v>45764</v>
      </c>
      <c r="E106" s="31" t="s">
        <v>380</v>
      </c>
      <c r="F106" s="31" t="s">
        <v>381</v>
      </c>
      <c r="G106" s="22" t="s">
        <v>143</v>
      </c>
      <c r="H106" s="22">
        <v>15</v>
      </c>
      <c r="I106" s="10">
        <v>0.4</v>
      </c>
      <c r="J106" s="10" t="s">
        <v>40</v>
      </c>
      <c r="K106" s="10" t="s">
        <v>48</v>
      </c>
      <c r="L106" s="10" t="s">
        <v>42</v>
      </c>
      <c r="M106" s="31" t="s">
        <v>382</v>
      </c>
      <c r="N106" s="23" t="s">
        <v>44</v>
      </c>
      <c r="O106" s="24">
        <v>103</v>
      </c>
      <c r="P106" s="60">
        <f t="shared" si="10"/>
        <v>11</v>
      </c>
      <c r="Q106" s="30">
        <v>45775</v>
      </c>
      <c r="R106" s="10">
        <f t="shared" si="11"/>
        <v>8</v>
      </c>
      <c r="S106" s="30">
        <f t="shared" si="16"/>
        <v>45783</v>
      </c>
      <c r="T106" s="10">
        <v>120</v>
      </c>
      <c r="U106" s="16">
        <f t="shared" si="12"/>
        <v>45903</v>
      </c>
      <c r="V106" s="16" t="str">
        <f t="shared" ca="1" si="13"/>
        <v>Осталось 34</v>
      </c>
      <c r="W106" s="23" t="str">
        <f t="shared" si="17"/>
        <v>103-15/0,4/III/Т/25</v>
      </c>
      <c r="X106" s="25">
        <v>102070.35</v>
      </c>
      <c r="Y106" s="26">
        <v>102070.35</v>
      </c>
      <c r="Z106" s="36">
        <f t="shared" si="14"/>
        <v>0</v>
      </c>
      <c r="AA106" s="27">
        <v>45783</v>
      </c>
      <c r="AB106" s="28">
        <v>45775</v>
      </c>
      <c r="AC106" s="22"/>
      <c r="AD106" s="22"/>
      <c r="AE106" s="16"/>
      <c r="AF106" s="22">
        <f t="shared" si="15"/>
        <v>-45783</v>
      </c>
      <c r="AG106" s="17" t="s">
        <v>57</v>
      </c>
      <c r="AH106" s="34" t="s">
        <v>383</v>
      </c>
    </row>
    <row r="107" spans="1:34" s="19" customFormat="1" ht="75" x14ac:dyDescent="0.3">
      <c r="A107" s="10">
        <v>105</v>
      </c>
      <c r="B107" s="29">
        <v>13905725</v>
      </c>
      <c r="C107" s="30">
        <v>45761</v>
      </c>
      <c r="D107" s="30">
        <v>45769</v>
      </c>
      <c r="E107" s="31" t="s">
        <v>384</v>
      </c>
      <c r="F107" s="31" t="s">
        <v>385</v>
      </c>
      <c r="G107" s="22" t="s">
        <v>143</v>
      </c>
      <c r="H107" s="22">
        <v>15</v>
      </c>
      <c r="I107" s="10">
        <v>0.4</v>
      </c>
      <c r="J107" s="10" t="s">
        <v>40</v>
      </c>
      <c r="K107" s="10" t="s">
        <v>48</v>
      </c>
      <c r="L107" s="10" t="s">
        <v>42</v>
      </c>
      <c r="M107" s="31" t="s">
        <v>386</v>
      </c>
      <c r="N107" s="23" t="s">
        <v>44</v>
      </c>
      <c r="O107" s="24">
        <v>104</v>
      </c>
      <c r="P107" s="60">
        <f t="shared" si="10"/>
        <v>15</v>
      </c>
      <c r="Q107" s="30">
        <v>45784</v>
      </c>
      <c r="R107" s="10">
        <f t="shared" si="11"/>
        <v>5</v>
      </c>
      <c r="S107" s="30">
        <f t="shared" si="16"/>
        <v>45789</v>
      </c>
      <c r="T107" s="10">
        <v>120</v>
      </c>
      <c r="U107" s="16">
        <f t="shared" si="12"/>
        <v>45909</v>
      </c>
      <c r="V107" s="16" t="str">
        <f t="shared" ca="1" si="13"/>
        <v>Осталось 40</v>
      </c>
      <c r="W107" s="23" t="str">
        <f t="shared" si="17"/>
        <v>104-15/0,4/III/Т/25</v>
      </c>
      <c r="X107" s="25">
        <v>102070.35</v>
      </c>
      <c r="Y107" s="26">
        <v>102070.35</v>
      </c>
      <c r="Z107" s="36">
        <f t="shared" si="14"/>
        <v>0</v>
      </c>
      <c r="AA107" s="27">
        <v>45789</v>
      </c>
      <c r="AB107" s="28">
        <v>45784</v>
      </c>
      <c r="AC107" s="22"/>
      <c r="AD107" s="22"/>
      <c r="AE107" s="10"/>
      <c r="AF107" s="22">
        <f t="shared" si="15"/>
        <v>-45789</v>
      </c>
      <c r="AG107" s="17" t="s">
        <v>57</v>
      </c>
      <c r="AH107" s="34" t="s">
        <v>387</v>
      </c>
    </row>
    <row r="108" spans="1:34" s="19" customFormat="1" ht="75" x14ac:dyDescent="0.3">
      <c r="A108" s="10">
        <v>106</v>
      </c>
      <c r="B108" s="29">
        <v>13962462</v>
      </c>
      <c r="C108" s="30">
        <v>45764</v>
      </c>
      <c r="D108" s="30">
        <v>45770</v>
      </c>
      <c r="E108" s="31" t="s">
        <v>388</v>
      </c>
      <c r="F108" s="40" t="s">
        <v>389</v>
      </c>
      <c r="G108" s="22" t="s">
        <v>143</v>
      </c>
      <c r="H108" s="22">
        <v>5</v>
      </c>
      <c r="I108" s="10">
        <v>0.22</v>
      </c>
      <c r="J108" s="10" t="s">
        <v>40</v>
      </c>
      <c r="K108" s="10" t="s">
        <v>48</v>
      </c>
      <c r="L108" s="10" t="s">
        <v>42</v>
      </c>
      <c r="M108" s="31" t="s">
        <v>390</v>
      </c>
      <c r="N108" s="23" t="s">
        <v>44</v>
      </c>
      <c r="O108" s="24">
        <v>105</v>
      </c>
      <c r="P108" s="60">
        <f t="shared" si="10"/>
        <v>19</v>
      </c>
      <c r="Q108" s="30">
        <v>45789</v>
      </c>
      <c r="R108" s="10">
        <f t="shared" si="11"/>
        <v>2</v>
      </c>
      <c r="S108" s="30">
        <f t="shared" si="16"/>
        <v>45791</v>
      </c>
      <c r="T108" s="10">
        <v>120</v>
      </c>
      <c r="U108" s="16">
        <f t="shared" si="12"/>
        <v>45911</v>
      </c>
      <c r="V108" s="16" t="str">
        <f t="shared" ca="1" si="13"/>
        <v>Осталось 42</v>
      </c>
      <c r="W108" s="23" t="str">
        <f t="shared" si="17"/>
        <v>105-5/0,22/III/Т/25</v>
      </c>
      <c r="X108" s="25">
        <v>34023.449999999997</v>
      </c>
      <c r="Y108" s="26">
        <v>34023.449999999997</v>
      </c>
      <c r="Z108" s="36">
        <f t="shared" si="14"/>
        <v>0</v>
      </c>
      <c r="AA108" s="27">
        <v>45791</v>
      </c>
      <c r="AB108" s="28">
        <v>45789</v>
      </c>
      <c r="AC108" s="22"/>
      <c r="AD108" s="22"/>
      <c r="AE108" s="10"/>
      <c r="AF108" s="22">
        <f t="shared" si="15"/>
        <v>-45791</v>
      </c>
      <c r="AG108" s="17" t="s">
        <v>57</v>
      </c>
      <c r="AH108" s="34" t="s">
        <v>391</v>
      </c>
    </row>
    <row r="109" spans="1:34" s="19" customFormat="1" ht="75" x14ac:dyDescent="0.3">
      <c r="A109" s="10">
        <v>107</v>
      </c>
      <c r="B109" s="29">
        <v>13962556</v>
      </c>
      <c r="C109" s="30">
        <v>45764</v>
      </c>
      <c r="D109" s="30">
        <v>45849</v>
      </c>
      <c r="E109" s="31" t="s">
        <v>392</v>
      </c>
      <c r="F109" s="31" t="s">
        <v>393</v>
      </c>
      <c r="G109" s="22" t="s">
        <v>105</v>
      </c>
      <c r="H109" s="22">
        <v>15</v>
      </c>
      <c r="I109" s="10">
        <v>0.4</v>
      </c>
      <c r="J109" s="10" t="s">
        <v>40</v>
      </c>
      <c r="K109" s="10" t="s">
        <v>48</v>
      </c>
      <c r="L109" s="10" t="s">
        <v>55</v>
      </c>
      <c r="M109" s="31"/>
      <c r="N109" s="23" t="s">
        <v>44</v>
      </c>
      <c r="O109" s="24">
        <v>106</v>
      </c>
      <c r="P109" s="60">
        <f t="shared" si="10"/>
        <v>11</v>
      </c>
      <c r="Q109" s="30">
        <v>45860</v>
      </c>
      <c r="R109" s="10">
        <f t="shared" si="11"/>
        <v>-45860</v>
      </c>
      <c r="S109" s="30">
        <f t="shared" si="16"/>
        <v>0</v>
      </c>
      <c r="T109" s="10"/>
      <c r="U109" s="16">
        <f t="shared" si="12"/>
        <v>0</v>
      </c>
      <c r="V109" s="16" t="str">
        <f t="shared" ca="1" si="13"/>
        <v>Срок вышел</v>
      </c>
      <c r="W109" s="23" t="str">
        <f t="shared" si="17"/>
        <v>106-15/0,4/III/Т/25</v>
      </c>
      <c r="X109" s="25">
        <v>1126827.78</v>
      </c>
      <c r="Y109" s="26"/>
      <c r="Z109" s="36">
        <f t="shared" si="14"/>
        <v>1126827.78</v>
      </c>
      <c r="AA109" s="27"/>
      <c r="AB109" s="28">
        <v>45860</v>
      </c>
      <c r="AC109" s="22"/>
      <c r="AD109" s="22"/>
      <c r="AE109" s="10"/>
      <c r="AF109" s="22">
        <f t="shared" si="15"/>
        <v>0</v>
      </c>
      <c r="AG109" s="17" t="s">
        <v>394</v>
      </c>
      <c r="AH109" s="34"/>
    </row>
    <row r="110" spans="1:34" s="19" customFormat="1" ht="75" x14ac:dyDescent="0.3">
      <c r="A110" s="10">
        <v>108</v>
      </c>
      <c r="B110" s="29">
        <v>13962598</v>
      </c>
      <c r="C110" s="30">
        <v>45764</v>
      </c>
      <c r="D110" s="30">
        <v>45849</v>
      </c>
      <c r="E110" s="31" t="s">
        <v>392</v>
      </c>
      <c r="F110" s="31" t="s">
        <v>395</v>
      </c>
      <c r="G110" s="22" t="s">
        <v>105</v>
      </c>
      <c r="H110" s="22">
        <v>15</v>
      </c>
      <c r="I110" s="10">
        <v>0.4</v>
      </c>
      <c r="J110" s="10" t="s">
        <v>40</v>
      </c>
      <c r="K110" s="10" t="s">
        <v>48</v>
      </c>
      <c r="L110" s="10" t="s">
        <v>55</v>
      </c>
      <c r="M110" s="31"/>
      <c r="N110" s="23" t="s">
        <v>44</v>
      </c>
      <c r="O110" s="24">
        <v>107</v>
      </c>
      <c r="P110" s="60">
        <f t="shared" si="10"/>
        <v>11</v>
      </c>
      <c r="Q110" s="30">
        <v>45860</v>
      </c>
      <c r="R110" s="10">
        <f t="shared" si="11"/>
        <v>-45860</v>
      </c>
      <c r="S110" s="30">
        <f t="shared" si="16"/>
        <v>0</v>
      </c>
      <c r="T110" s="10"/>
      <c r="U110" s="16">
        <f t="shared" si="12"/>
        <v>0</v>
      </c>
      <c r="V110" s="16" t="str">
        <f t="shared" ca="1" si="13"/>
        <v>Срок вышел</v>
      </c>
      <c r="W110" s="23" t="str">
        <f t="shared" si="17"/>
        <v>107-15/0,4/III/Т/25</v>
      </c>
      <c r="X110" s="25">
        <v>750279.95</v>
      </c>
      <c r="Y110" s="26"/>
      <c r="Z110" s="36">
        <f t="shared" si="14"/>
        <v>750279.95</v>
      </c>
      <c r="AA110" s="27"/>
      <c r="AB110" s="28">
        <v>45860</v>
      </c>
      <c r="AC110" s="22"/>
      <c r="AD110" s="22"/>
      <c r="AE110" s="10"/>
      <c r="AF110" s="22">
        <f t="shared" si="15"/>
        <v>0</v>
      </c>
      <c r="AG110" s="17" t="s">
        <v>394</v>
      </c>
      <c r="AH110" s="34"/>
    </row>
    <row r="111" spans="1:34" s="19" customFormat="1" ht="56.25" x14ac:dyDescent="0.3">
      <c r="A111" s="10">
        <v>109</v>
      </c>
      <c r="B111" s="29">
        <v>13986472</v>
      </c>
      <c r="C111" s="30">
        <v>45768</v>
      </c>
      <c r="D111" s="30">
        <v>45770</v>
      </c>
      <c r="E111" s="31" t="s">
        <v>396</v>
      </c>
      <c r="F111" s="31" t="s">
        <v>397</v>
      </c>
      <c r="G111" s="22" t="s">
        <v>143</v>
      </c>
      <c r="H111" s="22">
        <v>15</v>
      </c>
      <c r="I111" s="10">
        <v>0.4</v>
      </c>
      <c r="J111" s="10" t="s">
        <v>40</v>
      </c>
      <c r="K111" s="10" t="s">
        <v>41</v>
      </c>
      <c r="L111" s="10" t="s">
        <v>42</v>
      </c>
      <c r="M111" s="31" t="s">
        <v>398</v>
      </c>
      <c r="N111" s="23" t="s">
        <v>44</v>
      </c>
      <c r="O111" s="24">
        <v>108</v>
      </c>
      <c r="P111" s="60">
        <f t="shared" si="10"/>
        <v>19</v>
      </c>
      <c r="Q111" s="30">
        <v>45789</v>
      </c>
      <c r="R111" s="10">
        <f t="shared" si="11"/>
        <v>2</v>
      </c>
      <c r="S111" s="30">
        <f t="shared" si="16"/>
        <v>45791</v>
      </c>
      <c r="T111" s="10">
        <v>30</v>
      </c>
      <c r="U111" s="16">
        <f t="shared" si="12"/>
        <v>45821</v>
      </c>
      <c r="V111" s="16" t="str">
        <f t="shared" ca="1" si="13"/>
        <v>Срок вышел</v>
      </c>
      <c r="W111" s="23" t="str">
        <f t="shared" si="17"/>
        <v>108-15/0,4/III/Т/25</v>
      </c>
      <c r="X111" s="25">
        <v>42677.98</v>
      </c>
      <c r="Y111" s="26">
        <v>42677.98</v>
      </c>
      <c r="Z111" s="36">
        <f t="shared" si="14"/>
        <v>0</v>
      </c>
      <c r="AA111" s="27">
        <v>45791</v>
      </c>
      <c r="AB111" s="28">
        <v>45789</v>
      </c>
      <c r="AC111" s="22"/>
      <c r="AD111" s="22" t="str">
        <f>_xlfn.CONCAT("25-",O111," ",TEXT(Q111,"ДД.ММ.ГГГГ")," от ",TEXT(AE111,"ДД.ММ.ГГГГ"))</f>
        <v>25-108 12.05.2025 от 02.06.2025</v>
      </c>
      <c r="AE111" s="16">
        <v>45810</v>
      </c>
      <c r="AF111" s="22">
        <f t="shared" si="15"/>
        <v>19</v>
      </c>
      <c r="AG111" s="17" t="s">
        <v>45</v>
      </c>
      <c r="AH111" s="34" t="s">
        <v>399</v>
      </c>
    </row>
    <row r="112" spans="1:34" s="19" customFormat="1" ht="56.25" x14ac:dyDescent="0.3">
      <c r="A112" s="10">
        <v>110</v>
      </c>
      <c r="B112" s="29">
        <v>13919162</v>
      </c>
      <c r="C112" s="30">
        <v>45762</v>
      </c>
      <c r="D112" s="30">
        <v>45771</v>
      </c>
      <c r="E112" s="31" t="s">
        <v>400</v>
      </c>
      <c r="F112" s="31" t="s">
        <v>401</v>
      </c>
      <c r="G112" s="22" t="s">
        <v>101</v>
      </c>
      <c r="H112" s="22">
        <v>45</v>
      </c>
      <c r="I112" s="10">
        <v>0.4</v>
      </c>
      <c r="J112" s="10" t="s">
        <v>40</v>
      </c>
      <c r="K112" s="10" t="s">
        <v>41</v>
      </c>
      <c r="L112" s="10" t="s">
        <v>55</v>
      </c>
      <c r="M112" s="31" t="s">
        <v>402</v>
      </c>
      <c r="N112" s="23" t="s">
        <v>44</v>
      </c>
      <c r="O112" s="24">
        <v>109</v>
      </c>
      <c r="P112" s="60">
        <f t="shared" si="10"/>
        <v>19</v>
      </c>
      <c r="Q112" s="30">
        <v>45790</v>
      </c>
      <c r="R112" s="10">
        <f t="shared" si="11"/>
        <v>0</v>
      </c>
      <c r="S112" s="30">
        <f t="shared" si="16"/>
        <v>45790</v>
      </c>
      <c r="T112" s="10">
        <v>30</v>
      </c>
      <c r="U112" s="16">
        <f t="shared" si="12"/>
        <v>45820</v>
      </c>
      <c r="V112" s="16" t="str">
        <f t="shared" ca="1" si="13"/>
        <v>Срок вышел</v>
      </c>
      <c r="W112" s="23" t="str">
        <f t="shared" si="17"/>
        <v>109-45/0,4/III/Т/25</v>
      </c>
      <c r="X112" s="25">
        <v>47924.1</v>
      </c>
      <c r="Y112" s="26">
        <v>47924.1</v>
      </c>
      <c r="Z112" s="36">
        <f t="shared" si="14"/>
        <v>0</v>
      </c>
      <c r="AA112" s="27">
        <v>45790</v>
      </c>
      <c r="AB112" s="28">
        <v>45790</v>
      </c>
      <c r="AC112" s="22"/>
      <c r="AD112" s="22" t="str">
        <f>_xlfn.CONCAT("25-",O112," ",TEXT(Q112,"ДД.ММ.ГГГГ")," от ",TEXT(AE112,"ДД.ММ.ГГГГ"))</f>
        <v>25-109 13.05.2025 от 26.06.2025</v>
      </c>
      <c r="AE112" s="16">
        <v>45834</v>
      </c>
      <c r="AF112" s="22">
        <f t="shared" si="15"/>
        <v>44</v>
      </c>
      <c r="AG112" s="17" t="s">
        <v>45</v>
      </c>
      <c r="AH112" s="34" t="s">
        <v>403</v>
      </c>
    </row>
    <row r="113" spans="1:34" s="19" customFormat="1" ht="56.25" x14ac:dyDescent="0.3">
      <c r="A113" s="10">
        <v>111</v>
      </c>
      <c r="B113" s="29">
        <v>13484556</v>
      </c>
      <c r="C113" s="30">
        <v>45727</v>
      </c>
      <c r="D113" s="30">
        <v>45772</v>
      </c>
      <c r="E113" s="31" t="s">
        <v>404</v>
      </c>
      <c r="F113" s="31" t="s">
        <v>302</v>
      </c>
      <c r="G113" s="22" t="s">
        <v>67</v>
      </c>
      <c r="H113" s="22">
        <v>7.5</v>
      </c>
      <c r="I113" s="10">
        <v>0.4</v>
      </c>
      <c r="J113" s="10" t="s">
        <v>40</v>
      </c>
      <c r="K113" s="10" t="s">
        <v>48</v>
      </c>
      <c r="L113" s="10" t="s">
        <v>55</v>
      </c>
      <c r="M113" s="31" t="s">
        <v>405</v>
      </c>
      <c r="N113" s="23" t="s">
        <v>44</v>
      </c>
      <c r="O113" s="24">
        <v>110</v>
      </c>
      <c r="P113" s="60">
        <f t="shared" si="10"/>
        <v>19</v>
      </c>
      <c r="Q113" s="30">
        <v>45791</v>
      </c>
      <c r="R113" s="10">
        <f t="shared" si="11"/>
        <v>-45791</v>
      </c>
      <c r="S113" s="30">
        <f t="shared" si="16"/>
        <v>0</v>
      </c>
      <c r="T113" s="10">
        <v>120</v>
      </c>
      <c r="U113" s="16">
        <f t="shared" si="12"/>
        <v>120</v>
      </c>
      <c r="V113" s="16" t="str">
        <f t="shared" ca="1" si="13"/>
        <v>Срок вышел</v>
      </c>
      <c r="W113" s="23" t="str">
        <f t="shared" si="17"/>
        <v>110-7,5/0,4/III/Т/25</v>
      </c>
      <c r="X113" s="25">
        <v>426047.34</v>
      </c>
      <c r="Y113" s="26"/>
      <c r="Z113" s="36">
        <f t="shared" si="14"/>
        <v>426047.34</v>
      </c>
      <c r="AA113" s="27"/>
      <c r="AB113" s="28">
        <v>45791</v>
      </c>
      <c r="AC113" s="22"/>
      <c r="AD113" s="22"/>
      <c r="AE113" s="16"/>
      <c r="AF113" s="22">
        <f t="shared" si="15"/>
        <v>0</v>
      </c>
      <c r="AG113" s="17" t="s">
        <v>69</v>
      </c>
      <c r="AH113" s="34" t="s">
        <v>406</v>
      </c>
    </row>
    <row r="114" spans="1:34" s="19" customFormat="1" ht="93.75" x14ac:dyDescent="0.3">
      <c r="A114" s="10">
        <v>112</v>
      </c>
      <c r="B114" s="29">
        <v>13882874</v>
      </c>
      <c r="C114" s="30">
        <v>45758</v>
      </c>
      <c r="D114" s="30">
        <v>45772</v>
      </c>
      <c r="E114" s="31" t="s">
        <v>407</v>
      </c>
      <c r="F114" s="31" t="s">
        <v>408</v>
      </c>
      <c r="G114" s="22" t="s">
        <v>409</v>
      </c>
      <c r="H114" s="22">
        <v>15</v>
      </c>
      <c r="I114" s="10">
        <v>0.4</v>
      </c>
      <c r="J114" s="10" t="s">
        <v>40</v>
      </c>
      <c r="K114" s="10" t="s">
        <v>48</v>
      </c>
      <c r="L114" s="10" t="s">
        <v>55</v>
      </c>
      <c r="M114" s="31" t="s">
        <v>410</v>
      </c>
      <c r="N114" s="23" t="s">
        <v>44</v>
      </c>
      <c r="O114" s="24">
        <v>111</v>
      </c>
      <c r="P114" s="60">
        <f t="shared" si="10"/>
        <v>19</v>
      </c>
      <c r="Q114" s="30">
        <v>45791</v>
      </c>
      <c r="R114" s="10">
        <f t="shared" si="11"/>
        <v>2</v>
      </c>
      <c r="S114" s="30">
        <f t="shared" si="16"/>
        <v>45793</v>
      </c>
      <c r="T114" s="10">
        <v>30</v>
      </c>
      <c r="U114" s="16">
        <f t="shared" si="12"/>
        <v>45823</v>
      </c>
      <c r="V114" s="16" t="str">
        <f t="shared" ca="1" si="13"/>
        <v>Срок вышел</v>
      </c>
      <c r="W114" s="23" t="str">
        <f t="shared" si="17"/>
        <v>111-15/0,4/III/Т/25</v>
      </c>
      <c r="X114" s="25">
        <v>42677.98</v>
      </c>
      <c r="Y114" s="26">
        <f>6401.7+12803.39</f>
        <v>19205.09</v>
      </c>
      <c r="Z114" s="36">
        <f t="shared" si="14"/>
        <v>23472.890000000003</v>
      </c>
      <c r="AA114" s="27">
        <v>45793</v>
      </c>
      <c r="AB114" s="28">
        <v>45791</v>
      </c>
      <c r="AC114" s="22"/>
      <c r="AD114" s="22" t="str">
        <f>_xlfn.CONCAT("25-",O114," ",TEXT(Q114,"ДД.ММ.ГГГГ")," от ",TEXT(AE114,"ДД.ММ.ГГГГ"))</f>
        <v>25-111 14.05.2025 от 02.07.2025</v>
      </c>
      <c r="AE114" s="16">
        <v>45840</v>
      </c>
      <c r="AF114" s="22">
        <f t="shared" si="15"/>
        <v>47</v>
      </c>
      <c r="AG114" s="17" t="s">
        <v>45</v>
      </c>
      <c r="AH114" s="34" t="s">
        <v>411</v>
      </c>
    </row>
    <row r="115" spans="1:34" s="19" customFormat="1" ht="75" x14ac:dyDescent="0.3">
      <c r="A115" s="10">
        <v>113</v>
      </c>
      <c r="B115" s="29">
        <v>14022085</v>
      </c>
      <c r="C115" s="30">
        <v>45770</v>
      </c>
      <c r="D115" s="30">
        <v>45772</v>
      </c>
      <c r="E115" s="31" t="s">
        <v>412</v>
      </c>
      <c r="F115" s="31" t="s">
        <v>413</v>
      </c>
      <c r="G115" s="22" t="s">
        <v>143</v>
      </c>
      <c r="H115" s="22">
        <v>15</v>
      </c>
      <c r="I115" s="10">
        <v>0.4</v>
      </c>
      <c r="J115" s="10" t="s">
        <v>40</v>
      </c>
      <c r="K115" s="10" t="s">
        <v>48</v>
      </c>
      <c r="L115" s="10" t="s">
        <v>42</v>
      </c>
      <c r="M115" s="31" t="s">
        <v>414</v>
      </c>
      <c r="N115" s="23" t="s">
        <v>44</v>
      </c>
      <c r="O115" s="24">
        <v>112</v>
      </c>
      <c r="P115" s="60">
        <f t="shared" si="10"/>
        <v>19</v>
      </c>
      <c r="Q115" s="30">
        <v>45791</v>
      </c>
      <c r="R115" s="10">
        <f t="shared" si="11"/>
        <v>-45791</v>
      </c>
      <c r="S115" s="30">
        <f t="shared" si="16"/>
        <v>0</v>
      </c>
      <c r="T115" s="10">
        <v>120</v>
      </c>
      <c r="U115" s="16">
        <f t="shared" si="12"/>
        <v>120</v>
      </c>
      <c r="V115" s="16" t="str">
        <f t="shared" ca="1" si="13"/>
        <v>Срок вышел</v>
      </c>
      <c r="W115" s="23" t="str">
        <f t="shared" si="17"/>
        <v>112-15/0,4/III/Т/25</v>
      </c>
      <c r="X115" s="25">
        <v>102070.35</v>
      </c>
      <c r="Y115" s="26"/>
      <c r="Z115" s="36">
        <f t="shared" si="14"/>
        <v>102070.35</v>
      </c>
      <c r="AA115" s="27"/>
      <c r="AB115" s="28">
        <v>45791</v>
      </c>
      <c r="AC115" s="22"/>
      <c r="AD115" s="22"/>
      <c r="AE115" s="10"/>
      <c r="AF115" s="22">
        <f t="shared" si="15"/>
        <v>0</v>
      </c>
      <c r="AG115" s="17" t="s">
        <v>69</v>
      </c>
      <c r="AH115" s="34" t="s">
        <v>415</v>
      </c>
    </row>
    <row r="116" spans="1:34" s="19" customFormat="1" ht="93.75" x14ac:dyDescent="0.3">
      <c r="A116" s="10">
        <v>114</v>
      </c>
      <c r="B116" s="29">
        <v>14042724</v>
      </c>
      <c r="C116" s="30">
        <v>45771</v>
      </c>
      <c r="D116" s="30">
        <v>45775</v>
      </c>
      <c r="E116" s="31" t="s">
        <v>416</v>
      </c>
      <c r="F116" s="31" t="s">
        <v>417</v>
      </c>
      <c r="G116" s="22" t="s">
        <v>143</v>
      </c>
      <c r="H116" s="22">
        <v>15</v>
      </c>
      <c r="I116" s="10">
        <v>0.4</v>
      </c>
      <c r="J116" s="10" t="s">
        <v>40</v>
      </c>
      <c r="K116" s="10" t="s">
        <v>41</v>
      </c>
      <c r="L116" s="10" t="s">
        <v>42</v>
      </c>
      <c r="M116" s="31" t="s">
        <v>418</v>
      </c>
      <c r="N116" s="23" t="s">
        <v>44</v>
      </c>
      <c r="O116" s="24">
        <v>113</v>
      </c>
      <c r="P116" s="60">
        <f t="shared" si="10"/>
        <v>17</v>
      </c>
      <c r="Q116" s="30">
        <v>45792</v>
      </c>
      <c r="R116" s="10">
        <f t="shared" si="11"/>
        <v>4</v>
      </c>
      <c r="S116" s="30">
        <f t="shared" si="16"/>
        <v>45796</v>
      </c>
      <c r="T116" s="10">
        <v>30</v>
      </c>
      <c r="U116" s="16">
        <f t="shared" si="12"/>
        <v>45826</v>
      </c>
      <c r="V116" s="16" t="str">
        <f t="shared" ca="1" si="13"/>
        <v>Срок вышел</v>
      </c>
      <c r="W116" s="23" t="str">
        <f t="shared" si="17"/>
        <v>113-15/0,4/III/Т/25</v>
      </c>
      <c r="X116" s="25">
        <v>42677.98</v>
      </c>
      <c r="Y116" s="26">
        <v>42677.98</v>
      </c>
      <c r="Z116" s="36">
        <f t="shared" si="14"/>
        <v>0</v>
      </c>
      <c r="AA116" s="27">
        <v>45796</v>
      </c>
      <c r="AB116" s="28">
        <v>45792</v>
      </c>
      <c r="AC116" s="22"/>
      <c r="AD116" s="22" t="str">
        <f>_xlfn.CONCAT("25-",O116," ",TEXT(Q116,"ДД.ММ.ГГГГ")," от ",TEXT(AE116,"ДД.ММ.ГГГГ"))</f>
        <v>25-113 15.05.2025 от 28.05.2025</v>
      </c>
      <c r="AE116" s="16">
        <v>45805</v>
      </c>
      <c r="AF116" s="22">
        <f t="shared" si="15"/>
        <v>9</v>
      </c>
      <c r="AG116" s="17" t="s">
        <v>45</v>
      </c>
      <c r="AH116" s="34" t="s">
        <v>419</v>
      </c>
    </row>
    <row r="117" spans="1:34" s="19" customFormat="1" ht="75" x14ac:dyDescent="0.3">
      <c r="A117" s="10">
        <v>115</v>
      </c>
      <c r="B117" s="29">
        <v>13700126</v>
      </c>
      <c r="C117" s="30">
        <v>45743</v>
      </c>
      <c r="D117" s="30">
        <v>45775</v>
      </c>
      <c r="E117" s="31" t="s">
        <v>420</v>
      </c>
      <c r="F117" s="31" t="s">
        <v>421</v>
      </c>
      <c r="G117" s="22" t="s">
        <v>143</v>
      </c>
      <c r="H117" s="22">
        <v>15</v>
      </c>
      <c r="I117" s="10">
        <v>0.4</v>
      </c>
      <c r="J117" s="10" t="s">
        <v>40</v>
      </c>
      <c r="K117" s="10" t="s">
        <v>48</v>
      </c>
      <c r="L117" s="10" t="s">
        <v>42</v>
      </c>
      <c r="M117" s="31" t="s">
        <v>208</v>
      </c>
      <c r="N117" s="23" t="s">
        <v>44</v>
      </c>
      <c r="O117" s="24">
        <v>114</v>
      </c>
      <c r="P117" s="60">
        <f t="shared" si="10"/>
        <v>17</v>
      </c>
      <c r="Q117" s="30">
        <v>45792</v>
      </c>
      <c r="R117" s="10">
        <f t="shared" si="11"/>
        <v>-45792</v>
      </c>
      <c r="S117" s="30">
        <f t="shared" si="16"/>
        <v>0</v>
      </c>
      <c r="T117" s="10">
        <v>120</v>
      </c>
      <c r="U117" s="16">
        <f t="shared" si="12"/>
        <v>120</v>
      </c>
      <c r="V117" s="16" t="str">
        <f t="shared" ca="1" si="13"/>
        <v>Срок вышел</v>
      </c>
      <c r="W117" s="23" t="str">
        <f t="shared" si="17"/>
        <v>114-15/0,4/III/Т/25</v>
      </c>
      <c r="X117" s="25">
        <v>102070.35</v>
      </c>
      <c r="Y117" s="26"/>
      <c r="Z117" s="36">
        <f t="shared" si="14"/>
        <v>102070.35</v>
      </c>
      <c r="AA117" s="27"/>
      <c r="AB117" s="28">
        <v>45792</v>
      </c>
      <c r="AC117" s="22"/>
      <c r="AD117" s="22"/>
      <c r="AE117" s="10"/>
      <c r="AF117" s="22">
        <f t="shared" si="15"/>
        <v>0</v>
      </c>
      <c r="AG117" s="17" t="s">
        <v>69</v>
      </c>
      <c r="AH117" s="34" t="s">
        <v>422</v>
      </c>
    </row>
    <row r="118" spans="1:34" s="19" customFormat="1" ht="150" x14ac:dyDescent="0.3">
      <c r="A118" s="10">
        <v>116</v>
      </c>
      <c r="B118" s="29">
        <v>14011714</v>
      </c>
      <c r="C118" s="30">
        <v>45769</v>
      </c>
      <c r="D118" s="30">
        <v>45775</v>
      </c>
      <c r="E118" s="31" t="s">
        <v>423</v>
      </c>
      <c r="F118" s="31" t="s">
        <v>424</v>
      </c>
      <c r="G118" s="22" t="s">
        <v>188</v>
      </c>
      <c r="H118" s="22">
        <v>86</v>
      </c>
      <c r="I118" s="10">
        <v>0.4</v>
      </c>
      <c r="J118" s="10" t="s">
        <v>73</v>
      </c>
      <c r="K118" s="10" t="s">
        <v>48</v>
      </c>
      <c r="L118" s="10" t="s">
        <v>55</v>
      </c>
      <c r="M118" s="31" t="s">
        <v>425</v>
      </c>
      <c r="N118" s="23" t="s">
        <v>44</v>
      </c>
      <c r="O118" s="24">
        <v>115</v>
      </c>
      <c r="P118" s="60">
        <f t="shared" si="10"/>
        <v>17</v>
      </c>
      <c r="Q118" s="30">
        <v>45792</v>
      </c>
      <c r="R118" s="10">
        <f t="shared" si="11"/>
        <v>-45792</v>
      </c>
      <c r="S118" s="30">
        <f t="shared" si="16"/>
        <v>0</v>
      </c>
      <c r="T118" s="10">
        <v>120</v>
      </c>
      <c r="U118" s="16">
        <f t="shared" si="12"/>
        <v>120</v>
      </c>
      <c r="V118" s="16" t="str">
        <f t="shared" ca="1" si="13"/>
        <v>Срок вышел</v>
      </c>
      <c r="W118" s="23" t="str">
        <f t="shared" si="17"/>
        <v>115-86/0,4/II/Т/25</v>
      </c>
      <c r="X118" s="25">
        <v>9924746.1400000006</v>
      </c>
      <c r="Y118" s="26"/>
      <c r="Z118" s="36">
        <f t="shared" si="14"/>
        <v>9924746.1400000006</v>
      </c>
      <c r="AA118" s="27"/>
      <c r="AB118" s="28">
        <v>45792</v>
      </c>
      <c r="AC118" s="22"/>
      <c r="AD118" s="22"/>
      <c r="AE118" s="10"/>
      <c r="AF118" s="22">
        <f t="shared" si="15"/>
        <v>0</v>
      </c>
      <c r="AG118" s="17" t="s">
        <v>69</v>
      </c>
      <c r="AH118" s="34" t="s">
        <v>426</v>
      </c>
    </row>
    <row r="119" spans="1:34" s="19" customFormat="1" ht="75" x14ac:dyDescent="0.3">
      <c r="A119" s="10">
        <v>117</v>
      </c>
      <c r="B119" s="29">
        <v>13672775</v>
      </c>
      <c r="C119" s="30">
        <v>45742</v>
      </c>
      <c r="D119" s="30">
        <v>45777</v>
      </c>
      <c r="E119" s="31" t="s">
        <v>427</v>
      </c>
      <c r="F119" s="31" t="s">
        <v>428</v>
      </c>
      <c r="G119" s="22" t="s">
        <v>143</v>
      </c>
      <c r="H119" s="22">
        <v>15</v>
      </c>
      <c r="I119" s="10">
        <v>0.4</v>
      </c>
      <c r="J119" s="10" t="s">
        <v>40</v>
      </c>
      <c r="K119" s="10" t="s">
        <v>48</v>
      </c>
      <c r="L119" s="10" t="s">
        <v>42</v>
      </c>
      <c r="M119" s="31" t="s">
        <v>429</v>
      </c>
      <c r="N119" s="23" t="s">
        <v>44</v>
      </c>
      <c r="O119" s="24">
        <v>116</v>
      </c>
      <c r="P119" s="60">
        <f t="shared" si="10"/>
        <v>16</v>
      </c>
      <c r="Q119" s="30">
        <v>45793</v>
      </c>
      <c r="R119" s="10">
        <f t="shared" si="11"/>
        <v>0</v>
      </c>
      <c r="S119" s="30">
        <f t="shared" si="16"/>
        <v>45793</v>
      </c>
      <c r="T119" s="10">
        <v>30</v>
      </c>
      <c r="U119" s="16">
        <f t="shared" si="12"/>
        <v>45823</v>
      </c>
      <c r="V119" s="16" t="str">
        <f t="shared" ca="1" si="13"/>
        <v>Срок вышел</v>
      </c>
      <c r="W119" s="23" t="str">
        <f t="shared" si="17"/>
        <v>116-15/0,4/III/Т/25</v>
      </c>
      <c r="X119" s="25">
        <v>17981.55</v>
      </c>
      <c r="Y119" s="26">
        <v>17981.55</v>
      </c>
      <c r="Z119" s="36">
        <f t="shared" si="14"/>
        <v>0</v>
      </c>
      <c r="AA119" s="27">
        <v>45793</v>
      </c>
      <c r="AB119" s="28">
        <v>45793</v>
      </c>
      <c r="AC119" s="22"/>
      <c r="AD119" s="22" t="str">
        <f>_xlfn.CONCAT("25-",O119," ",TEXT(Q119,"ДД.ММ.ГГГГ")," от ",TEXT(AE119,"ДД.ММ.ГГГГ"))</f>
        <v>25-116 16.05.2025 от 24.06.2025</v>
      </c>
      <c r="AE119" s="16">
        <v>45832</v>
      </c>
      <c r="AF119" s="22">
        <f t="shared" si="15"/>
        <v>39</v>
      </c>
      <c r="AG119" s="17" t="s">
        <v>45</v>
      </c>
      <c r="AH119" s="34" t="s">
        <v>430</v>
      </c>
    </row>
    <row r="120" spans="1:34" s="19" customFormat="1" ht="75" x14ac:dyDescent="0.3">
      <c r="A120" s="10">
        <v>118</v>
      </c>
      <c r="B120" s="29">
        <v>13978968</v>
      </c>
      <c r="C120" s="30">
        <v>45766</v>
      </c>
      <c r="D120" s="30">
        <v>45777</v>
      </c>
      <c r="E120" s="31" t="s">
        <v>431</v>
      </c>
      <c r="F120" s="31" t="s">
        <v>432</v>
      </c>
      <c r="G120" s="22" t="s">
        <v>143</v>
      </c>
      <c r="H120" s="22">
        <v>15</v>
      </c>
      <c r="I120" s="10">
        <v>0.4</v>
      </c>
      <c r="J120" s="10" t="s">
        <v>40</v>
      </c>
      <c r="K120" s="10" t="s">
        <v>48</v>
      </c>
      <c r="L120" s="10" t="s">
        <v>42</v>
      </c>
      <c r="M120" s="31" t="s">
        <v>433</v>
      </c>
      <c r="N120" s="23" t="s">
        <v>44</v>
      </c>
      <c r="O120" s="24">
        <v>117</v>
      </c>
      <c r="P120" s="60">
        <f t="shared" si="10"/>
        <v>16</v>
      </c>
      <c r="Q120" s="30">
        <v>45793</v>
      </c>
      <c r="R120" s="10">
        <f t="shared" si="11"/>
        <v>3</v>
      </c>
      <c r="S120" s="30">
        <f t="shared" si="16"/>
        <v>45796</v>
      </c>
      <c r="T120" s="10">
        <v>30</v>
      </c>
      <c r="U120" s="16">
        <f t="shared" si="12"/>
        <v>45826</v>
      </c>
      <c r="V120" s="16" t="str">
        <f t="shared" ca="1" si="13"/>
        <v>Срок вышел</v>
      </c>
      <c r="W120" s="23" t="str">
        <f t="shared" si="17"/>
        <v>117-15/0,4/III/Т/25</v>
      </c>
      <c r="X120" s="25">
        <v>42677.98</v>
      </c>
      <c r="Y120" s="26">
        <v>42677.98</v>
      </c>
      <c r="Z120" s="36">
        <f t="shared" si="14"/>
        <v>0</v>
      </c>
      <c r="AA120" s="27">
        <v>45796</v>
      </c>
      <c r="AB120" s="28">
        <v>45793</v>
      </c>
      <c r="AC120" s="30"/>
      <c r="AD120" s="22" t="str">
        <f>_xlfn.CONCAT("25-",O120," ",TEXT(Q120,"ДД.ММ.ГГГГ")," от ",TEXT(AE120,"ДД.ММ.ГГГГ"))</f>
        <v>25-117 16.05.2025 от 02.06.2025</v>
      </c>
      <c r="AE120" s="16">
        <v>45810</v>
      </c>
      <c r="AF120" s="22">
        <f t="shared" si="15"/>
        <v>14</v>
      </c>
      <c r="AG120" s="17" t="s">
        <v>45</v>
      </c>
      <c r="AH120" s="34" t="s">
        <v>434</v>
      </c>
    </row>
    <row r="121" spans="1:34" s="19" customFormat="1" ht="112.5" x14ac:dyDescent="0.3">
      <c r="A121" s="10">
        <v>119</v>
      </c>
      <c r="B121" s="29">
        <v>13683339</v>
      </c>
      <c r="C121" s="30">
        <v>45742</v>
      </c>
      <c r="D121" s="30">
        <v>45790</v>
      </c>
      <c r="E121" s="31" t="s">
        <v>423</v>
      </c>
      <c r="F121" s="31" t="s">
        <v>435</v>
      </c>
      <c r="G121" s="22" t="s">
        <v>188</v>
      </c>
      <c r="H121" s="22">
        <v>98</v>
      </c>
      <c r="I121" s="10">
        <v>0.4</v>
      </c>
      <c r="J121" s="10" t="s">
        <v>73</v>
      </c>
      <c r="K121" s="10" t="s">
        <v>48</v>
      </c>
      <c r="L121" s="10" t="s">
        <v>55</v>
      </c>
      <c r="M121" s="41" t="s">
        <v>436</v>
      </c>
      <c r="N121" s="23" t="s">
        <v>44</v>
      </c>
      <c r="O121" s="24">
        <v>118</v>
      </c>
      <c r="P121" s="60">
        <f t="shared" si="10"/>
        <v>7</v>
      </c>
      <c r="Q121" s="30">
        <v>45797</v>
      </c>
      <c r="R121" s="10">
        <f t="shared" si="11"/>
        <v>10</v>
      </c>
      <c r="S121" s="30">
        <f t="shared" si="16"/>
        <v>45807</v>
      </c>
      <c r="T121" s="10">
        <v>120</v>
      </c>
      <c r="U121" s="16">
        <f t="shared" si="12"/>
        <v>45927</v>
      </c>
      <c r="V121" s="16" t="str">
        <f t="shared" ca="1" si="13"/>
        <v>Осталось 58</v>
      </c>
      <c r="W121" s="23" t="str">
        <f t="shared" si="17"/>
        <v>118-98/0,4/II/Т/25</v>
      </c>
      <c r="X121" s="25">
        <v>9648.9599999999991</v>
      </c>
      <c r="Y121" s="26">
        <v>9648.9599999999991</v>
      </c>
      <c r="Z121" s="36">
        <f t="shared" si="14"/>
        <v>0</v>
      </c>
      <c r="AA121" s="27">
        <v>45807</v>
      </c>
      <c r="AB121" s="28">
        <v>45797</v>
      </c>
      <c r="AC121" s="22"/>
      <c r="AD121" s="22"/>
      <c r="AE121" s="10"/>
      <c r="AF121" s="22">
        <f t="shared" si="15"/>
        <v>-45807</v>
      </c>
      <c r="AG121" s="17" t="s">
        <v>57</v>
      </c>
      <c r="AH121" s="34" t="s">
        <v>437</v>
      </c>
    </row>
    <row r="122" spans="1:34" s="19" customFormat="1" ht="150" x14ac:dyDescent="0.3">
      <c r="A122" s="10">
        <v>120</v>
      </c>
      <c r="B122" s="29">
        <v>13796529</v>
      </c>
      <c r="C122" s="30">
        <v>45751</v>
      </c>
      <c r="D122" s="30">
        <v>45790</v>
      </c>
      <c r="E122" s="31" t="s">
        <v>423</v>
      </c>
      <c r="F122" s="31" t="s">
        <v>438</v>
      </c>
      <c r="G122" s="22" t="s">
        <v>439</v>
      </c>
      <c r="H122" s="22">
        <v>65.900000000000006</v>
      </c>
      <c r="I122" s="10">
        <v>0.4</v>
      </c>
      <c r="J122" s="10" t="s">
        <v>73</v>
      </c>
      <c r="K122" s="10" t="s">
        <v>48</v>
      </c>
      <c r="L122" s="10" t="s">
        <v>55</v>
      </c>
      <c r="M122" s="31" t="s">
        <v>440</v>
      </c>
      <c r="N122" s="23" t="s">
        <v>44</v>
      </c>
      <c r="O122" s="24">
        <v>119</v>
      </c>
      <c r="P122" s="60">
        <f t="shared" si="10"/>
        <v>7</v>
      </c>
      <c r="Q122" s="30">
        <v>45797</v>
      </c>
      <c r="R122" s="10">
        <f t="shared" si="11"/>
        <v>10</v>
      </c>
      <c r="S122" s="30">
        <f t="shared" si="16"/>
        <v>45807</v>
      </c>
      <c r="T122" s="10">
        <v>120</v>
      </c>
      <c r="U122" s="16">
        <f t="shared" si="12"/>
        <v>45927</v>
      </c>
      <c r="V122" s="16" t="str">
        <f t="shared" ca="1" si="13"/>
        <v>Осталось 58</v>
      </c>
      <c r="W122" s="23" t="str">
        <f t="shared" si="17"/>
        <v>119-65,9/0,4/II/Т/25</v>
      </c>
      <c r="X122" s="25">
        <v>9648.9599999999991</v>
      </c>
      <c r="Y122" s="26">
        <v>9648.9599999999991</v>
      </c>
      <c r="Z122" s="36">
        <f t="shared" si="14"/>
        <v>0</v>
      </c>
      <c r="AA122" s="27">
        <v>45807</v>
      </c>
      <c r="AB122" s="28">
        <v>45797</v>
      </c>
      <c r="AC122" s="22"/>
      <c r="AD122" s="22"/>
      <c r="AE122" s="10"/>
      <c r="AF122" s="22">
        <f t="shared" si="15"/>
        <v>-45807</v>
      </c>
      <c r="AG122" s="17" t="s">
        <v>57</v>
      </c>
      <c r="AH122" s="34" t="s">
        <v>437</v>
      </c>
    </row>
    <row r="123" spans="1:34" s="19" customFormat="1" ht="112.5" x14ac:dyDescent="0.3">
      <c r="A123" s="10">
        <v>121</v>
      </c>
      <c r="B123" s="29">
        <v>13683522</v>
      </c>
      <c r="C123" s="30">
        <v>45742</v>
      </c>
      <c r="D123" s="30">
        <v>45790</v>
      </c>
      <c r="E123" s="31" t="s">
        <v>423</v>
      </c>
      <c r="F123" s="31" t="s">
        <v>441</v>
      </c>
      <c r="G123" s="22" t="s">
        <v>188</v>
      </c>
      <c r="H123" s="22">
        <v>120</v>
      </c>
      <c r="I123" s="10">
        <v>0.4</v>
      </c>
      <c r="J123" s="10" t="s">
        <v>73</v>
      </c>
      <c r="K123" s="10" t="s">
        <v>48</v>
      </c>
      <c r="L123" s="10" t="s">
        <v>55</v>
      </c>
      <c r="M123" s="31" t="s">
        <v>442</v>
      </c>
      <c r="N123" s="23" t="s">
        <v>44</v>
      </c>
      <c r="O123" s="24">
        <v>120</v>
      </c>
      <c r="P123" s="60">
        <f t="shared" si="10"/>
        <v>7</v>
      </c>
      <c r="Q123" s="30">
        <v>45797</v>
      </c>
      <c r="R123" s="10">
        <f t="shared" si="11"/>
        <v>10</v>
      </c>
      <c r="S123" s="30">
        <f t="shared" si="16"/>
        <v>45807</v>
      </c>
      <c r="T123" s="10">
        <v>120</v>
      </c>
      <c r="U123" s="16">
        <f t="shared" si="12"/>
        <v>45927</v>
      </c>
      <c r="V123" s="16" t="str">
        <f t="shared" ca="1" si="13"/>
        <v>Осталось 58</v>
      </c>
      <c r="W123" s="23" t="str">
        <f t="shared" si="17"/>
        <v>120-120/0,4/II/Т/25</v>
      </c>
      <c r="X123" s="25">
        <v>9648.9599999999991</v>
      </c>
      <c r="Y123" s="26">
        <v>9648.9599999999991</v>
      </c>
      <c r="Z123" s="36">
        <f t="shared" si="14"/>
        <v>0</v>
      </c>
      <c r="AA123" s="27">
        <v>45807</v>
      </c>
      <c r="AB123" s="28">
        <v>45797</v>
      </c>
      <c r="AC123" s="22"/>
      <c r="AD123" s="22"/>
      <c r="AE123" s="10"/>
      <c r="AF123" s="22">
        <f t="shared" si="15"/>
        <v>-45807</v>
      </c>
      <c r="AG123" s="17" t="s">
        <v>57</v>
      </c>
      <c r="AH123" s="34" t="s">
        <v>437</v>
      </c>
    </row>
    <row r="124" spans="1:34" s="19" customFormat="1" ht="112.5" x14ac:dyDescent="0.3">
      <c r="A124" s="10">
        <v>122</v>
      </c>
      <c r="B124" s="29">
        <v>13683778</v>
      </c>
      <c r="C124" s="30">
        <v>45742</v>
      </c>
      <c r="D124" s="30">
        <v>45790</v>
      </c>
      <c r="E124" s="31" t="s">
        <v>423</v>
      </c>
      <c r="F124" s="31" t="s">
        <v>443</v>
      </c>
      <c r="G124" s="22" t="s">
        <v>188</v>
      </c>
      <c r="H124" s="22">
        <v>120</v>
      </c>
      <c r="I124" s="10">
        <v>0.4</v>
      </c>
      <c r="J124" s="10" t="s">
        <v>73</v>
      </c>
      <c r="K124" s="10" t="s">
        <v>48</v>
      </c>
      <c r="L124" s="10" t="s">
        <v>55</v>
      </c>
      <c r="M124" s="31" t="s">
        <v>442</v>
      </c>
      <c r="N124" s="23" t="s">
        <v>44</v>
      </c>
      <c r="O124" s="24">
        <v>121</v>
      </c>
      <c r="P124" s="60">
        <f t="shared" si="10"/>
        <v>7</v>
      </c>
      <c r="Q124" s="30">
        <v>45797</v>
      </c>
      <c r="R124" s="10">
        <f t="shared" si="11"/>
        <v>10</v>
      </c>
      <c r="S124" s="30">
        <f t="shared" si="16"/>
        <v>45807</v>
      </c>
      <c r="T124" s="10">
        <v>120</v>
      </c>
      <c r="U124" s="16">
        <f t="shared" si="12"/>
        <v>45927</v>
      </c>
      <c r="V124" s="16" t="str">
        <f t="shared" ca="1" si="13"/>
        <v>Осталось 58</v>
      </c>
      <c r="W124" s="23" t="str">
        <f t="shared" si="17"/>
        <v>121-120/0,4/II/Т/25</v>
      </c>
      <c r="X124" s="25">
        <v>9648.9599999999991</v>
      </c>
      <c r="Y124" s="26">
        <v>9648.9599999999991</v>
      </c>
      <c r="Z124" s="36">
        <f t="shared" si="14"/>
        <v>0</v>
      </c>
      <c r="AA124" s="27">
        <v>45807</v>
      </c>
      <c r="AB124" s="28">
        <v>45797</v>
      </c>
      <c r="AC124" s="22"/>
      <c r="AD124" s="22"/>
      <c r="AE124" s="10"/>
      <c r="AF124" s="22">
        <f t="shared" si="15"/>
        <v>-45807</v>
      </c>
      <c r="AG124" s="17" t="s">
        <v>57</v>
      </c>
      <c r="AH124" s="34" t="s">
        <v>437</v>
      </c>
    </row>
    <row r="125" spans="1:34" s="19" customFormat="1" ht="150" x14ac:dyDescent="0.3">
      <c r="A125" s="10">
        <v>123</v>
      </c>
      <c r="B125" s="29">
        <v>14076011</v>
      </c>
      <c r="C125" s="30">
        <v>45775</v>
      </c>
      <c r="D125" s="30">
        <v>45782</v>
      </c>
      <c r="E125" s="31" t="s">
        <v>444</v>
      </c>
      <c r="F125" s="31" t="s">
        <v>445</v>
      </c>
      <c r="G125" s="22" t="s">
        <v>143</v>
      </c>
      <c r="H125" s="22">
        <v>5</v>
      </c>
      <c r="I125" s="10">
        <v>0.22</v>
      </c>
      <c r="J125" s="10" t="s">
        <v>40</v>
      </c>
      <c r="K125" s="10" t="s">
        <v>48</v>
      </c>
      <c r="L125" s="10" t="s">
        <v>42</v>
      </c>
      <c r="M125" s="31" t="s">
        <v>165</v>
      </c>
      <c r="N125" s="23" t="s">
        <v>44</v>
      </c>
      <c r="O125" s="24">
        <v>122</v>
      </c>
      <c r="P125" s="60">
        <f t="shared" si="10"/>
        <v>14</v>
      </c>
      <c r="Q125" s="30">
        <v>45796</v>
      </c>
      <c r="R125" s="10">
        <f t="shared" si="11"/>
        <v>-45796</v>
      </c>
      <c r="S125" s="30">
        <f t="shared" si="16"/>
        <v>0</v>
      </c>
      <c r="T125" s="10">
        <v>120</v>
      </c>
      <c r="U125" s="16">
        <f t="shared" si="12"/>
        <v>120</v>
      </c>
      <c r="V125" s="16" t="str">
        <f t="shared" ca="1" si="13"/>
        <v>Срок вышел</v>
      </c>
      <c r="W125" s="23" t="str">
        <f t="shared" si="17"/>
        <v>122-5/0,22/III/Т/25</v>
      </c>
      <c r="X125" s="25">
        <v>34023.449999999997</v>
      </c>
      <c r="Y125" s="26"/>
      <c r="Z125" s="36">
        <f t="shared" si="14"/>
        <v>34023.449999999997</v>
      </c>
      <c r="AA125" s="27"/>
      <c r="AB125" s="28">
        <v>45796</v>
      </c>
      <c r="AC125" s="22"/>
      <c r="AD125" s="22"/>
      <c r="AE125" s="10"/>
      <c r="AF125" s="22">
        <f t="shared" si="15"/>
        <v>0</v>
      </c>
      <c r="AG125" s="35" t="s">
        <v>69</v>
      </c>
      <c r="AH125" s="34" t="s">
        <v>446</v>
      </c>
    </row>
    <row r="126" spans="1:34" s="19" customFormat="1" ht="150" x14ac:dyDescent="0.3">
      <c r="A126" s="10">
        <v>124</v>
      </c>
      <c r="B126" s="29">
        <v>13985382</v>
      </c>
      <c r="C126" s="30">
        <v>45768</v>
      </c>
      <c r="D126" s="30">
        <v>45782</v>
      </c>
      <c r="E126" s="31" t="s">
        <v>404</v>
      </c>
      <c r="F126" s="31" t="s">
        <v>447</v>
      </c>
      <c r="G126" s="22" t="s">
        <v>67</v>
      </c>
      <c r="H126" s="22">
        <v>7.5</v>
      </c>
      <c r="I126" s="10">
        <v>0.4</v>
      </c>
      <c r="J126" s="10" t="s">
        <v>40</v>
      </c>
      <c r="K126" s="10" t="s">
        <v>48</v>
      </c>
      <c r="L126" s="10" t="s">
        <v>55</v>
      </c>
      <c r="M126" s="31" t="s">
        <v>448</v>
      </c>
      <c r="N126" s="23" t="s">
        <v>44</v>
      </c>
      <c r="O126" s="24">
        <v>123</v>
      </c>
      <c r="P126" s="60">
        <f t="shared" si="10"/>
        <v>14</v>
      </c>
      <c r="Q126" s="30">
        <v>45796</v>
      </c>
      <c r="R126" s="10">
        <f t="shared" si="11"/>
        <v>16</v>
      </c>
      <c r="S126" s="30">
        <f t="shared" si="16"/>
        <v>45812</v>
      </c>
      <c r="T126" s="10">
        <v>120</v>
      </c>
      <c r="U126" s="16">
        <f t="shared" si="12"/>
        <v>45932</v>
      </c>
      <c r="V126" s="16" t="str">
        <f t="shared" ca="1" si="13"/>
        <v>Осталось 63</v>
      </c>
      <c r="W126" s="23" t="str">
        <f>O126&amp;"-"&amp;H126&amp;"/"&amp;I126&amp;"/"&amp;J126&amp;"/Т/25"</f>
        <v>123-7,5/0,4/III/Т/25</v>
      </c>
      <c r="X126" s="25">
        <v>67148.36</v>
      </c>
      <c r="Y126" s="26">
        <v>67148.36</v>
      </c>
      <c r="Z126" s="36">
        <f t="shared" si="14"/>
        <v>0</v>
      </c>
      <c r="AA126" s="27">
        <v>45812</v>
      </c>
      <c r="AB126" s="28">
        <v>45796</v>
      </c>
      <c r="AC126" s="22"/>
      <c r="AD126" s="22"/>
      <c r="AE126" s="10"/>
      <c r="AF126" s="22">
        <f t="shared" si="15"/>
        <v>-45812</v>
      </c>
      <c r="AG126" s="35" t="s">
        <v>57</v>
      </c>
      <c r="AH126" s="34" t="s">
        <v>449</v>
      </c>
    </row>
    <row r="127" spans="1:34" s="19" customFormat="1" ht="56.25" x14ac:dyDescent="0.3">
      <c r="A127" s="10">
        <v>125</v>
      </c>
      <c r="B127" s="29">
        <v>13985634</v>
      </c>
      <c r="C127" s="30">
        <v>45768</v>
      </c>
      <c r="D127" s="30">
        <v>45782</v>
      </c>
      <c r="E127" s="31" t="s">
        <v>404</v>
      </c>
      <c r="F127" s="31" t="s">
        <v>450</v>
      </c>
      <c r="G127" s="22" t="s">
        <v>67</v>
      </c>
      <c r="H127" s="22">
        <v>7.5</v>
      </c>
      <c r="I127" s="10">
        <v>0.4</v>
      </c>
      <c r="J127" s="10" t="s">
        <v>40</v>
      </c>
      <c r="K127" s="10" t="s">
        <v>48</v>
      </c>
      <c r="L127" s="10" t="s">
        <v>55</v>
      </c>
      <c r="M127" s="31" t="s">
        <v>451</v>
      </c>
      <c r="N127" s="23" t="s">
        <v>44</v>
      </c>
      <c r="O127" s="24">
        <v>124</v>
      </c>
      <c r="P127" s="60">
        <f t="shared" si="10"/>
        <v>14</v>
      </c>
      <c r="Q127" s="30">
        <v>45796</v>
      </c>
      <c r="R127" s="10">
        <f t="shared" si="11"/>
        <v>16</v>
      </c>
      <c r="S127" s="30">
        <f t="shared" si="16"/>
        <v>45812</v>
      </c>
      <c r="T127" s="10">
        <v>120</v>
      </c>
      <c r="U127" s="16">
        <f t="shared" si="12"/>
        <v>45932</v>
      </c>
      <c r="V127" s="16" t="str">
        <f t="shared" ca="1" si="13"/>
        <v>Осталось 63</v>
      </c>
      <c r="W127" s="23" t="str">
        <f t="shared" si="17"/>
        <v>124-7,5/0,4/III/Т/25</v>
      </c>
      <c r="X127" s="25">
        <v>128324.33</v>
      </c>
      <c r="Y127" s="26">
        <v>128324.33</v>
      </c>
      <c r="Z127" s="36">
        <f t="shared" si="14"/>
        <v>0</v>
      </c>
      <c r="AA127" s="27">
        <v>45812</v>
      </c>
      <c r="AB127" s="28">
        <v>45796</v>
      </c>
      <c r="AC127" s="22"/>
      <c r="AD127" s="22"/>
      <c r="AE127" s="10"/>
      <c r="AF127" s="22">
        <f t="shared" si="15"/>
        <v>-45812</v>
      </c>
      <c r="AG127" s="35" t="s">
        <v>57</v>
      </c>
      <c r="AH127" s="34" t="s">
        <v>452</v>
      </c>
    </row>
    <row r="128" spans="1:34" s="19" customFormat="1" ht="75" x14ac:dyDescent="0.3">
      <c r="A128" s="10">
        <v>126</v>
      </c>
      <c r="B128" s="29">
        <v>13986039</v>
      </c>
      <c r="C128" s="30">
        <v>45768</v>
      </c>
      <c r="D128" s="30">
        <v>45782</v>
      </c>
      <c r="E128" s="31" t="s">
        <v>404</v>
      </c>
      <c r="F128" s="31" t="s">
        <v>453</v>
      </c>
      <c r="G128" s="22" t="s">
        <v>67</v>
      </c>
      <c r="H128" s="22">
        <v>4</v>
      </c>
      <c r="I128" s="10">
        <v>0.4</v>
      </c>
      <c r="J128" s="10" t="s">
        <v>40</v>
      </c>
      <c r="K128" s="10" t="s">
        <v>48</v>
      </c>
      <c r="L128" s="10" t="s">
        <v>55</v>
      </c>
      <c r="M128" s="31" t="s">
        <v>454</v>
      </c>
      <c r="N128" s="23" t="s">
        <v>44</v>
      </c>
      <c r="O128" s="24">
        <v>125</v>
      </c>
      <c r="P128" s="60">
        <f t="shared" si="10"/>
        <v>14</v>
      </c>
      <c r="Q128" s="30">
        <v>45796</v>
      </c>
      <c r="R128" s="10">
        <f t="shared" si="11"/>
        <v>16</v>
      </c>
      <c r="S128" s="30">
        <f t="shared" si="16"/>
        <v>45812</v>
      </c>
      <c r="T128" s="10">
        <v>30</v>
      </c>
      <c r="U128" s="16">
        <f t="shared" si="12"/>
        <v>45842</v>
      </c>
      <c r="V128" s="16" t="str">
        <f t="shared" ca="1" si="13"/>
        <v>Срок вышел</v>
      </c>
      <c r="W128" s="23" t="str">
        <f t="shared" si="17"/>
        <v>125-4/0,4/III/Т/25</v>
      </c>
      <c r="X128" s="25">
        <v>42677.98</v>
      </c>
      <c r="Y128" s="26">
        <v>42677.98</v>
      </c>
      <c r="Z128" s="36">
        <f t="shared" si="14"/>
        <v>0</v>
      </c>
      <c r="AA128" s="27">
        <v>45812</v>
      </c>
      <c r="AB128" s="28">
        <v>45796</v>
      </c>
      <c r="AC128" s="22"/>
      <c r="AD128" s="22"/>
      <c r="AE128" s="10"/>
      <c r="AF128" s="22">
        <f t="shared" si="15"/>
        <v>-45812</v>
      </c>
      <c r="AG128" s="35" t="s">
        <v>57</v>
      </c>
      <c r="AH128" s="34" t="s">
        <v>455</v>
      </c>
    </row>
    <row r="129" spans="1:34" s="19" customFormat="1" ht="93.75" x14ac:dyDescent="0.3">
      <c r="A129" s="10">
        <v>127</v>
      </c>
      <c r="B129" s="29">
        <v>14064708</v>
      </c>
      <c r="C129" s="30">
        <v>45774</v>
      </c>
      <c r="D129" s="30">
        <v>45782</v>
      </c>
      <c r="E129" s="31" t="s">
        <v>456</v>
      </c>
      <c r="F129" s="31" t="s">
        <v>457</v>
      </c>
      <c r="G129" s="22" t="s">
        <v>105</v>
      </c>
      <c r="H129" s="22">
        <v>80</v>
      </c>
      <c r="I129" s="10">
        <v>0.4</v>
      </c>
      <c r="J129" s="10" t="s">
        <v>40</v>
      </c>
      <c r="K129" s="10" t="s">
        <v>48</v>
      </c>
      <c r="L129" s="10" t="s">
        <v>154</v>
      </c>
      <c r="M129" s="31" t="s">
        <v>458</v>
      </c>
      <c r="N129" s="23" t="s">
        <v>44</v>
      </c>
      <c r="O129" s="24">
        <v>126</v>
      </c>
      <c r="P129" s="60">
        <f t="shared" si="10"/>
        <v>14</v>
      </c>
      <c r="Q129" s="30">
        <v>45796</v>
      </c>
      <c r="R129" s="10">
        <f t="shared" si="11"/>
        <v>34</v>
      </c>
      <c r="S129" s="30">
        <f t="shared" si="16"/>
        <v>45830</v>
      </c>
      <c r="T129" s="10">
        <v>120</v>
      </c>
      <c r="U129" s="16">
        <f t="shared" si="12"/>
        <v>45950</v>
      </c>
      <c r="V129" s="16" t="str">
        <f t="shared" ca="1" si="13"/>
        <v>Осталось 81</v>
      </c>
      <c r="W129" s="23" t="str">
        <f t="shared" si="17"/>
        <v>126-80/0,4/III/Т/25</v>
      </c>
      <c r="X129" s="25">
        <v>193582.62</v>
      </c>
      <c r="Y129" s="26">
        <v>193582.62</v>
      </c>
      <c r="Z129" s="36">
        <f t="shared" si="14"/>
        <v>0</v>
      </c>
      <c r="AA129" s="27">
        <v>45830</v>
      </c>
      <c r="AB129" s="28">
        <v>45796</v>
      </c>
      <c r="AC129" s="22"/>
      <c r="AD129" s="22"/>
      <c r="AE129" s="10"/>
      <c r="AF129" s="22">
        <f t="shared" si="15"/>
        <v>-45830</v>
      </c>
      <c r="AG129" s="35" t="s">
        <v>57</v>
      </c>
      <c r="AH129" s="34" t="s">
        <v>459</v>
      </c>
    </row>
    <row r="130" spans="1:34" s="19" customFormat="1" ht="93.75" x14ac:dyDescent="0.3">
      <c r="A130" s="10">
        <v>128</v>
      </c>
      <c r="B130" s="29">
        <v>14028166</v>
      </c>
      <c r="C130" s="30">
        <v>45770</v>
      </c>
      <c r="D130" s="30">
        <v>45783</v>
      </c>
      <c r="E130" s="31" t="s">
        <v>460</v>
      </c>
      <c r="F130" s="31" t="s">
        <v>461</v>
      </c>
      <c r="G130" s="22" t="s">
        <v>143</v>
      </c>
      <c r="H130" s="22">
        <v>15</v>
      </c>
      <c r="I130" s="10">
        <v>0.4</v>
      </c>
      <c r="J130" s="10" t="s">
        <v>40</v>
      </c>
      <c r="K130" s="10" t="s">
        <v>48</v>
      </c>
      <c r="L130" s="10" t="s">
        <v>42</v>
      </c>
      <c r="M130" s="31" t="s">
        <v>462</v>
      </c>
      <c r="N130" s="23" t="s">
        <v>44</v>
      </c>
      <c r="O130" s="24">
        <v>127</v>
      </c>
      <c r="P130" s="60">
        <f t="shared" si="10"/>
        <v>14</v>
      </c>
      <c r="Q130" s="30">
        <v>45797</v>
      </c>
      <c r="R130" s="10">
        <f t="shared" si="11"/>
        <v>1</v>
      </c>
      <c r="S130" s="30">
        <f t="shared" si="16"/>
        <v>45798</v>
      </c>
      <c r="T130" s="10">
        <v>120</v>
      </c>
      <c r="U130" s="16">
        <f t="shared" si="12"/>
        <v>45918</v>
      </c>
      <c r="V130" s="16" t="str">
        <f t="shared" ca="1" si="13"/>
        <v>Осталось 49</v>
      </c>
      <c r="W130" s="23" t="str">
        <f t="shared" si="17"/>
        <v>127-15/0,4/III/Т/25</v>
      </c>
      <c r="X130" s="25">
        <v>81422.75</v>
      </c>
      <c r="Y130" s="26">
        <v>81422.75</v>
      </c>
      <c r="Z130" s="36">
        <f t="shared" si="14"/>
        <v>0</v>
      </c>
      <c r="AA130" s="27">
        <v>45798</v>
      </c>
      <c r="AB130" s="28">
        <v>45797</v>
      </c>
      <c r="AC130" s="22"/>
      <c r="AD130" s="22"/>
      <c r="AE130" s="10"/>
      <c r="AF130" s="22">
        <f t="shared" si="15"/>
        <v>-45798</v>
      </c>
      <c r="AG130" s="35" t="s">
        <v>57</v>
      </c>
      <c r="AH130" s="34" t="s">
        <v>463</v>
      </c>
    </row>
    <row r="131" spans="1:34" s="19" customFormat="1" ht="56.25" x14ac:dyDescent="0.3">
      <c r="A131" s="10">
        <v>129</v>
      </c>
      <c r="B131" s="29">
        <v>14045202</v>
      </c>
      <c r="C131" s="30">
        <v>45771</v>
      </c>
      <c r="D131" s="30">
        <v>45783</v>
      </c>
      <c r="E131" s="31" t="s">
        <v>464</v>
      </c>
      <c r="F131" s="31" t="s">
        <v>465</v>
      </c>
      <c r="G131" s="22" t="s">
        <v>143</v>
      </c>
      <c r="H131" s="22">
        <v>5</v>
      </c>
      <c r="I131" s="10">
        <v>0.22</v>
      </c>
      <c r="J131" s="10" t="s">
        <v>40</v>
      </c>
      <c r="K131" s="10" t="s">
        <v>48</v>
      </c>
      <c r="L131" s="10" t="s">
        <v>42</v>
      </c>
      <c r="M131" s="31" t="s">
        <v>466</v>
      </c>
      <c r="N131" s="23" t="s">
        <v>44</v>
      </c>
      <c r="O131" s="24">
        <v>128</v>
      </c>
      <c r="P131" s="60">
        <f t="shared" si="10"/>
        <v>14</v>
      </c>
      <c r="Q131" s="30">
        <v>45797</v>
      </c>
      <c r="R131" s="10">
        <f t="shared" si="11"/>
        <v>3</v>
      </c>
      <c r="S131" s="30">
        <f t="shared" si="16"/>
        <v>45800</v>
      </c>
      <c r="T131" s="10">
        <v>30</v>
      </c>
      <c r="U131" s="16">
        <f t="shared" si="12"/>
        <v>45830</v>
      </c>
      <c r="V131" s="16" t="str">
        <f t="shared" ca="1" si="13"/>
        <v>Срок вышел</v>
      </c>
      <c r="W131" s="23" t="str">
        <f t="shared" si="17"/>
        <v>128-5/0,22/III/Т/25</v>
      </c>
      <c r="X131" s="25">
        <v>5993.85</v>
      </c>
      <c r="Y131" s="26">
        <v>5993.85</v>
      </c>
      <c r="Z131" s="36">
        <f t="shared" si="14"/>
        <v>0</v>
      </c>
      <c r="AA131" s="27">
        <v>45800</v>
      </c>
      <c r="AB131" s="28">
        <v>45797</v>
      </c>
      <c r="AC131" s="30"/>
      <c r="AD131" s="22" t="str">
        <f>_xlfn.CONCAT("25-",O131," ",TEXT(Q131,"ДД.ММ.ГГГГ")," от ",TEXT(AE131,"ДД.ММ.ГГГГ"))</f>
        <v>25-128 20.05.2025 от 02.07.2025</v>
      </c>
      <c r="AE131" s="16">
        <v>45840</v>
      </c>
      <c r="AF131" s="22">
        <f t="shared" si="15"/>
        <v>40</v>
      </c>
      <c r="AG131" s="35" t="s">
        <v>45</v>
      </c>
      <c r="AH131" s="34" t="s">
        <v>467</v>
      </c>
    </row>
    <row r="132" spans="1:34" s="19" customFormat="1" ht="75" x14ac:dyDescent="0.3">
      <c r="A132" s="10">
        <v>130</v>
      </c>
      <c r="B132" s="29">
        <v>14127072</v>
      </c>
      <c r="C132" s="30">
        <v>45782</v>
      </c>
      <c r="D132" s="30">
        <v>45784</v>
      </c>
      <c r="E132" s="31" t="s">
        <v>468</v>
      </c>
      <c r="F132" s="31" t="s">
        <v>469</v>
      </c>
      <c r="G132" s="22" t="s">
        <v>143</v>
      </c>
      <c r="H132" s="22">
        <v>15</v>
      </c>
      <c r="I132" s="10">
        <v>0.4</v>
      </c>
      <c r="J132" s="10" t="s">
        <v>40</v>
      </c>
      <c r="K132" s="10" t="s">
        <v>41</v>
      </c>
      <c r="L132" s="10" t="s">
        <v>42</v>
      </c>
      <c r="M132" s="31" t="s">
        <v>470</v>
      </c>
      <c r="N132" s="23" t="s">
        <v>44</v>
      </c>
      <c r="O132" s="24">
        <v>129</v>
      </c>
      <c r="P132" s="60">
        <f t="shared" ref="P132:P195" si="19">Q132-D132</f>
        <v>14</v>
      </c>
      <c r="Q132" s="30">
        <v>45798</v>
      </c>
      <c r="R132" s="10">
        <f t="shared" ref="R132:R195" si="20">S132-Q132</f>
        <v>-45798</v>
      </c>
      <c r="S132" s="30">
        <f t="shared" si="16"/>
        <v>0</v>
      </c>
      <c r="T132" s="10">
        <v>120</v>
      </c>
      <c r="U132" s="16">
        <f t="shared" ref="U132:U195" si="21">S132+T132</f>
        <v>120</v>
      </c>
      <c r="V132" s="16" t="str">
        <f t="shared" ref="V132:V195" ca="1" si="22">IF(ISBLANK(U132),"",IF(U132&lt;=TODAY(),"Срок вышел",CONCATENATE("Осталось ",U132-TODAY())))</f>
        <v>Срок вышел</v>
      </c>
      <c r="W132" s="23" t="str">
        <f t="shared" si="17"/>
        <v>129-15/0,4/III/Т/25</v>
      </c>
      <c r="X132" s="25">
        <v>42677.98</v>
      </c>
      <c r="Y132" s="26">
        <v>42677.98</v>
      </c>
      <c r="Z132" s="36">
        <f t="shared" ref="Z132:Z195" si="23">X132-Y132</f>
        <v>0</v>
      </c>
      <c r="AA132" s="27"/>
      <c r="AB132" s="28">
        <v>45798</v>
      </c>
      <c r="AC132" s="22"/>
      <c r="AD132" s="22"/>
      <c r="AE132" s="10"/>
      <c r="AF132" s="22">
        <f t="shared" ref="AF132:AF195" si="24">AE132-S132</f>
        <v>0</v>
      </c>
      <c r="AG132" s="35" t="s">
        <v>57</v>
      </c>
      <c r="AH132" s="34" t="s">
        <v>471</v>
      </c>
    </row>
    <row r="133" spans="1:34" s="19" customFormat="1" ht="75" x14ac:dyDescent="0.3">
      <c r="A133" s="10">
        <v>131</v>
      </c>
      <c r="B133" s="29">
        <v>14028056</v>
      </c>
      <c r="C133" s="30">
        <v>45770</v>
      </c>
      <c r="D133" s="30">
        <v>45784</v>
      </c>
      <c r="E133" s="31" t="s">
        <v>460</v>
      </c>
      <c r="F133" s="31" t="s">
        <v>472</v>
      </c>
      <c r="G133" s="22" t="s">
        <v>143</v>
      </c>
      <c r="H133" s="22">
        <v>15</v>
      </c>
      <c r="I133" s="10">
        <v>0.4</v>
      </c>
      <c r="J133" s="10" t="s">
        <v>40</v>
      </c>
      <c r="K133" s="10" t="s">
        <v>48</v>
      </c>
      <c r="L133" s="10" t="s">
        <v>42</v>
      </c>
      <c r="M133" s="31" t="s">
        <v>390</v>
      </c>
      <c r="N133" s="23" t="s">
        <v>44</v>
      </c>
      <c r="O133" s="24">
        <v>130</v>
      </c>
      <c r="P133" s="60">
        <f t="shared" si="19"/>
        <v>14</v>
      </c>
      <c r="Q133" s="30">
        <v>45798</v>
      </c>
      <c r="R133" s="10">
        <f t="shared" si="20"/>
        <v>-45798</v>
      </c>
      <c r="S133" s="30">
        <f t="shared" ref="S133:S196" si="25">AA133</f>
        <v>0</v>
      </c>
      <c r="T133" s="10">
        <v>120</v>
      </c>
      <c r="U133" s="16">
        <f t="shared" si="21"/>
        <v>120</v>
      </c>
      <c r="V133" s="16" t="str">
        <f t="shared" ca="1" si="22"/>
        <v>Срок вышел</v>
      </c>
      <c r="W133" s="23" t="str">
        <f t="shared" ref="W133:W196" si="26">O133&amp;"-"&amp;H133&amp;"/"&amp;I133&amp;"/"&amp;J133&amp;"/Т/25"</f>
        <v>130-15/0,4/III/Т/25</v>
      </c>
      <c r="X133" s="25">
        <v>896345.48</v>
      </c>
      <c r="Y133" s="26"/>
      <c r="Z133" s="36">
        <f t="shared" si="23"/>
        <v>896345.48</v>
      </c>
      <c r="AA133" s="27"/>
      <c r="AB133" s="28">
        <v>45798</v>
      </c>
      <c r="AC133" s="22"/>
      <c r="AD133" s="22"/>
      <c r="AE133" s="10"/>
      <c r="AF133" s="22">
        <f t="shared" si="24"/>
        <v>0</v>
      </c>
      <c r="AG133" s="35" t="s">
        <v>69</v>
      </c>
      <c r="AH133" s="34" t="s">
        <v>473</v>
      </c>
    </row>
    <row r="134" spans="1:34" s="19" customFormat="1" ht="75" x14ac:dyDescent="0.3">
      <c r="A134" s="10">
        <v>132</v>
      </c>
      <c r="B134" s="29">
        <v>14145754</v>
      </c>
      <c r="C134" s="30">
        <v>45784</v>
      </c>
      <c r="D134" s="30">
        <v>45790</v>
      </c>
      <c r="E134" s="31" t="s">
        <v>99</v>
      </c>
      <c r="F134" s="31" t="s">
        <v>100</v>
      </c>
      <c r="G134" s="22" t="s">
        <v>101</v>
      </c>
      <c r="H134" s="22">
        <v>5</v>
      </c>
      <c r="I134" s="10">
        <v>0.22</v>
      </c>
      <c r="J134" s="10" t="s">
        <v>40</v>
      </c>
      <c r="K134" s="10" t="s">
        <v>48</v>
      </c>
      <c r="L134" s="10" t="s">
        <v>42</v>
      </c>
      <c r="M134" s="31" t="s">
        <v>474</v>
      </c>
      <c r="N134" s="23" t="s">
        <v>44</v>
      </c>
      <c r="O134" s="24">
        <v>131</v>
      </c>
      <c r="P134" s="60">
        <f t="shared" si="19"/>
        <v>10</v>
      </c>
      <c r="Q134" s="30">
        <f t="shared" ref="Q134:Q189" si="27">D134+10</f>
        <v>45800</v>
      </c>
      <c r="R134" s="10">
        <f t="shared" si="20"/>
        <v>28</v>
      </c>
      <c r="S134" s="30">
        <f t="shared" si="25"/>
        <v>45828</v>
      </c>
      <c r="T134" s="10">
        <v>120</v>
      </c>
      <c r="U134" s="16">
        <f t="shared" si="21"/>
        <v>45948</v>
      </c>
      <c r="V134" s="16" t="str">
        <f t="shared" ca="1" si="22"/>
        <v>Осталось 79</v>
      </c>
      <c r="W134" s="23" t="str">
        <f t="shared" si="26"/>
        <v>131-5/0,22/III/Т/25</v>
      </c>
      <c r="X134" s="25">
        <v>205116.94</v>
      </c>
      <c r="Y134" s="26">
        <f>78000+127116.94</f>
        <v>205116.94</v>
      </c>
      <c r="Z134" s="36">
        <f t="shared" si="23"/>
        <v>0</v>
      </c>
      <c r="AA134" s="27">
        <v>45828</v>
      </c>
      <c r="AB134" s="28">
        <v>45800</v>
      </c>
      <c r="AC134" s="22"/>
      <c r="AD134" s="22"/>
      <c r="AE134" s="10"/>
      <c r="AF134" s="22">
        <f t="shared" si="24"/>
        <v>-45828</v>
      </c>
      <c r="AG134" s="35" t="s">
        <v>69</v>
      </c>
      <c r="AH134" s="34" t="s">
        <v>475</v>
      </c>
    </row>
    <row r="135" spans="1:34" s="19" customFormat="1" ht="75" x14ac:dyDescent="0.3">
      <c r="A135" s="10">
        <v>133</v>
      </c>
      <c r="B135" s="29">
        <v>14149587</v>
      </c>
      <c r="C135" s="30">
        <v>45784</v>
      </c>
      <c r="D135" s="30">
        <v>45790</v>
      </c>
      <c r="E135" s="31" t="s">
        <v>476</v>
      </c>
      <c r="F135" s="31" t="s">
        <v>477</v>
      </c>
      <c r="G135" s="22" t="s">
        <v>143</v>
      </c>
      <c r="H135" s="22">
        <v>15</v>
      </c>
      <c r="I135" s="10">
        <v>0.4</v>
      </c>
      <c r="J135" s="10" t="s">
        <v>40</v>
      </c>
      <c r="K135" s="10" t="s">
        <v>41</v>
      </c>
      <c r="L135" s="10" t="s">
        <v>42</v>
      </c>
      <c r="M135" s="31" t="s">
        <v>478</v>
      </c>
      <c r="N135" s="23" t="s">
        <v>44</v>
      </c>
      <c r="O135" s="24">
        <v>132</v>
      </c>
      <c r="P135" s="60">
        <f t="shared" si="19"/>
        <v>10</v>
      </c>
      <c r="Q135" s="30">
        <f t="shared" si="27"/>
        <v>45800</v>
      </c>
      <c r="R135" s="10">
        <f t="shared" si="20"/>
        <v>3</v>
      </c>
      <c r="S135" s="30">
        <f t="shared" si="25"/>
        <v>45803</v>
      </c>
      <c r="T135" s="10">
        <v>30</v>
      </c>
      <c r="U135" s="16">
        <f t="shared" si="21"/>
        <v>45833</v>
      </c>
      <c r="V135" s="16" t="str">
        <f t="shared" ca="1" si="22"/>
        <v>Срок вышел</v>
      </c>
      <c r="W135" s="23" t="str">
        <f t="shared" si="26"/>
        <v>132-15/0,4/III/Т/25</v>
      </c>
      <c r="X135" s="25">
        <v>17981.55</v>
      </c>
      <c r="Y135" s="26">
        <v>17981.55</v>
      </c>
      <c r="Z135" s="36">
        <f t="shared" si="23"/>
        <v>0</v>
      </c>
      <c r="AA135" s="27">
        <v>45803</v>
      </c>
      <c r="AB135" s="28">
        <v>45800</v>
      </c>
      <c r="AC135" s="22"/>
      <c r="AD135" s="22" t="str">
        <f>_xlfn.CONCAT("25-",O135," ",TEXT(Q135,"ДД.ММ.ГГГГ")," от ",TEXT(AE135,"ДД.ММ.ГГГГ"))</f>
        <v>25-132 23.05.2025 от 14.07.2025</v>
      </c>
      <c r="AE135" s="16">
        <v>45852</v>
      </c>
      <c r="AF135" s="22">
        <f t="shared" si="24"/>
        <v>49</v>
      </c>
      <c r="AG135" s="35" t="s">
        <v>45</v>
      </c>
      <c r="AH135" s="34" t="s">
        <v>479</v>
      </c>
    </row>
    <row r="136" spans="1:34" s="19" customFormat="1" ht="93.75" x14ac:dyDescent="0.3">
      <c r="A136" s="10">
        <v>134</v>
      </c>
      <c r="B136" s="29">
        <v>14147565</v>
      </c>
      <c r="C136" s="30">
        <v>45784</v>
      </c>
      <c r="D136" s="30">
        <v>45790</v>
      </c>
      <c r="E136" s="31" t="s">
        <v>480</v>
      </c>
      <c r="F136" s="31" t="s">
        <v>481</v>
      </c>
      <c r="G136" s="22" t="s">
        <v>143</v>
      </c>
      <c r="H136" s="22">
        <v>3</v>
      </c>
      <c r="I136" s="10">
        <v>0.22</v>
      </c>
      <c r="J136" s="10" t="s">
        <v>40</v>
      </c>
      <c r="K136" s="10" t="s">
        <v>48</v>
      </c>
      <c r="L136" s="10" t="s">
        <v>42</v>
      </c>
      <c r="M136" s="31" t="s">
        <v>482</v>
      </c>
      <c r="N136" s="23" t="s">
        <v>44</v>
      </c>
      <c r="O136" s="24">
        <v>133</v>
      </c>
      <c r="P136" s="60">
        <f t="shared" si="19"/>
        <v>10</v>
      </c>
      <c r="Q136" s="30">
        <f t="shared" si="27"/>
        <v>45800</v>
      </c>
      <c r="R136" s="10">
        <f t="shared" si="20"/>
        <v>3</v>
      </c>
      <c r="S136" s="30">
        <f t="shared" si="25"/>
        <v>45803</v>
      </c>
      <c r="T136" s="10">
        <v>30</v>
      </c>
      <c r="U136" s="16">
        <f t="shared" si="21"/>
        <v>45833</v>
      </c>
      <c r="V136" s="16" t="str">
        <f t="shared" ca="1" si="22"/>
        <v>Срок вышел</v>
      </c>
      <c r="W136" s="23" t="str">
        <f t="shared" si="26"/>
        <v>133-3/0,22/III/Т/25</v>
      </c>
      <c r="X136" s="25">
        <v>30909.64</v>
      </c>
      <c r="Y136" s="26">
        <v>30909.64</v>
      </c>
      <c r="Z136" s="36">
        <f t="shared" si="23"/>
        <v>0</v>
      </c>
      <c r="AA136" s="27">
        <v>45803</v>
      </c>
      <c r="AB136" s="28">
        <v>45800</v>
      </c>
      <c r="AC136" s="22"/>
      <c r="AD136" s="22" t="str">
        <f>_xlfn.CONCAT("25-",O136," ",TEXT(Q136,"ДД.ММ.ГГГГ")," от ",TEXT(AE136,"ДД.ММ.ГГГГ"))</f>
        <v>25-133 23.05.2025 от 11.06.2025</v>
      </c>
      <c r="AE136" s="16">
        <v>45819</v>
      </c>
      <c r="AF136" s="22">
        <f t="shared" si="24"/>
        <v>16</v>
      </c>
      <c r="AG136" s="35" t="s">
        <v>45</v>
      </c>
      <c r="AH136" s="34" t="s">
        <v>483</v>
      </c>
    </row>
    <row r="137" spans="1:34" s="19" customFormat="1" ht="300" x14ac:dyDescent="0.3">
      <c r="A137" s="10">
        <v>135</v>
      </c>
      <c r="B137" s="29">
        <v>14107120</v>
      </c>
      <c r="C137" s="30">
        <v>45778</v>
      </c>
      <c r="D137" s="30">
        <v>45791</v>
      </c>
      <c r="E137" s="31" t="s">
        <v>369</v>
      </c>
      <c r="F137" s="31" t="s">
        <v>370</v>
      </c>
      <c r="G137" s="22" t="s">
        <v>143</v>
      </c>
      <c r="H137" s="22">
        <v>2</v>
      </c>
      <c r="I137" s="10">
        <v>0.4</v>
      </c>
      <c r="J137" s="10" t="s">
        <v>40</v>
      </c>
      <c r="K137" s="10" t="s">
        <v>48</v>
      </c>
      <c r="L137" s="10" t="s">
        <v>42</v>
      </c>
      <c r="M137" s="31" t="s">
        <v>371</v>
      </c>
      <c r="N137" s="23" t="s">
        <v>44</v>
      </c>
      <c r="O137" s="24">
        <v>134</v>
      </c>
      <c r="P137" s="60">
        <f t="shared" si="19"/>
        <v>12</v>
      </c>
      <c r="Q137" s="30">
        <v>45803</v>
      </c>
      <c r="R137" s="10">
        <f t="shared" si="20"/>
        <v>-45803</v>
      </c>
      <c r="S137" s="30">
        <f t="shared" si="25"/>
        <v>0</v>
      </c>
      <c r="T137" s="10">
        <v>120</v>
      </c>
      <c r="U137" s="16">
        <f t="shared" si="21"/>
        <v>120</v>
      </c>
      <c r="V137" s="16" t="str">
        <f t="shared" ca="1" si="22"/>
        <v>Срок вышел</v>
      </c>
      <c r="W137" s="23" t="str">
        <f t="shared" si="26"/>
        <v>134-2/0,4/III/Т/25</v>
      </c>
      <c r="X137" s="25">
        <v>42677.98</v>
      </c>
      <c r="Y137" s="26"/>
      <c r="Z137" s="36">
        <f t="shared" si="23"/>
        <v>42677.98</v>
      </c>
      <c r="AA137" s="27"/>
      <c r="AB137" s="28">
        <v>45803</v>
      </c>
      <c r="AC137" s="22"/>
      <c r="AD137" s="22"/>
      <c r="AE137" s="10"/>
      <c r="AF137" s="22">
        <f t="shared" si="24"/>
        <v>0</v>
      </c>
      <c r="AG137" s="35" t="s">
        <v>69</v>
      </c>
      <c r="AH137" s="34" t="s">
        <v>372</v>
      </c>
    </row>
    <row r="138" spans="1:34" s="19" customFormat="1" ht="75" x14ac:dyDescent="0.3">
      <c r="A138" s="10">
        <v>136</v>
      </c>
      <c r="B138" s="29">
        <v>13566503</v>
      </c>
      <c r="C138" s="30">
        <v>45733</v>
      </c>
      <c r="D138" s="30">
        <v>45791</v>
      </c>
      <c r="E138" s="31" t="s">
        <v>484</v>
      </c>
      <c r="F138" s="31" t="s">
        <v>485</v>
      </c>
      <c r="G138" s="22" t="s">
        <v>143</v>
      </c>
      <c r="H138" s="22">
        <v>5</v>
      </c>
      <c r="I138" s="10">
        <v>0.22</v>
      </c>
      <c r="J138" s="10" t="s">
        <v>40</v>
      </c>
      <c r="K138" s="10" t="s">
        <v>48</v>
      </c>
      <c r="L138" s="10" t="s">
        <v>42</v>
      </c>
      <c r="M138" s="31" t="s">
        <v>486</v>
      </c>
      <c r="N138" s="23" t="s">
        <v>44</v>
      </c>
      <c r="O138" s="24">
        <v>135</v>
      </c>
      <c r="P138" s="60">
        <f t="shared" si="19"/>
        <v>12</v>
      </c>
      <c r="Q138" s="30">
        <v>45803</v>
      </c>
      <c r="R138" s="10">
        <f t="shared" si="20"/>
        <v>4</v>
      </c>
      <c r="S138" s="30">
        <f t="shared" si="25"/>
        <v>45807</v>
      </c>
      <c r="T138" s="10">
        <v>120</v>
      </c>
      <c r="U138" s="16">
        <f t="shared" si="21"/>
        <v>45927</v>
      </c>
      <c r="V138" s="16" t="str">
        <f t="shared" ca="1" si="22"/>
        <v>Осталось 58</v>
      </c>
      <c r="W138" s="23" t="str">
        <f t="shared" si="26"/>
        <v>135-5/0,22/III/Т/25</v>
      </c>
      <c r="X138" s="25">
        <v>34023.449999999997</v>
      </c>
      <c r="Y138" s="26">
        <v>34023.449999999997</v>
      </c>
      <c r="Z138" s="36">
        <f t="shared" si="23"/>
        <v>0</v>
      </c>
      <c r="AA138" s="27">
        <v>45807</v>
      </c>
      <c r="AB138" s="28">
        <v>45803</v>
      </c>
      <c r="AC138" s="22"/>
      <c r="AD138" s="22"/>
      <c r="AE138" s="10"/>
      <c r="AF138" s="22">
        <f t="shared" si="24"/>
        <v>-45807</v>
      </c>
      <c r="AG138" s="35" t="s">
        <v>57</v>
      </c>
      <c r="AH138" s="34" t="s">
        <v>487</v>
      </c>
    </row>
    <row r="139" spans="1:34" s="19" customFormat="1" ht="56.25" x14ac:dyDescent="0.3">
      <c r="A139" s="10">
        <v>137</v>
      </c>
      <c r="B139" s="29">
        <v>14146394</v>
      </c>
      <c r="C139" s="30">
        <v>45784</v>
      </c>
      <c r="D139" s="30">
        <v>45792</v>
      </c>
      <c r="E139" s="31" t="s">
        <v>488</v>
      </c>
      <c r="F139" s="31" t="s">
        <v>489</v>
      </c>
      <c r="G139" s="22" t="s">
        <v>143</v>
      </c>
      <c r="H139" s="22">
        <v>15</v>
      </c>
      <c r="I139" s="10">
        <v>0.4</v>
      </c>
      <c r="J139" s="10" t="s">
        <v>40</v>
      </c>
      <c r="K139" s="10" t="s">
        <v>41</v>
      </c>
      <c r="L139" s="10" t="s">
        <v>42</v>
      </c>
      <c r="M139" s="31" t="s">
        <v>490</v>
      </c>
      <c r="N139" s="23" t="s">
        <v>44</v>
      </c>
      <c r="O139" s="24">
        <v>136</v>
      </c>
      <c r="P139" s="60">
        <f t="shared" si="19"/>
        <v>12</v>
      </c>
      <c r="Q139" s="30">
        <v>45804</v>
      </c>
      <c r="R139" s="10">
        <f t="shared" si="20"/>
        <v>0</v>
      </c>
      <c r="S139" s="30">
        <f t="shared" si="25"/>
        <v>45804</v>
      </c>
      <c r="T139" s="10">
        <v>30</v>
      </c>
      <c r="U139" s="16">
        <f t="shared" si="21"/>
        <v>45834</v>
      </c>
      <c r="V139" s="16" t="str">
        <f t="shared" ca="1" si="22"/>
        <v>Срок вышел</v>
      </c>
      <c r="W139" s="23" t="str">
        <f t="shared" si="26"/>
        <v>136-15/0,4/III/Т/25</v>
      </c>
      <c r="X139" s="25">
        <v>42677.98</v>
      </c>
      <c r="Y139" s="26">
        <v>42677.98</v>
      </c>
      <c r="Z139" s="36">
        <f t="shared" si="23"/>
        <v>0</v>
      </c>
      <c r="AA139" s="27">
        <v>45804</v>
      </c>
      <c r="AB139" s="28">
        <v>45804</v>
      </c>
      <c r="AC139" s="22"/>
      <c r="AD139" s="22" t="str">
        <f>_xlfn.CONCAT("25-",O139," ",TEXT(Q139,"ДД.ММ.ГГГГ")," от ",TEXT(AE139,"ДД.ММ.ГГГГ"))</f>
        <v>25-136 27.05.2025 от 04.07.2025</v>
      </c>
      <c r="AE139" s="16">
        <v>45842</v>
      </c>
      <c r="AF139" s="22">
        <f t="shared" si="24"/>
        <v>38</v>
      </c>
      <c r="AG139" s="35" t="s">
        <v>45</v>
      </c>
      <c r="AH139" s="34" t="s">
        <v>491</v>
      </c>
    </row>
    <row r="140" spans="1:34" s="19" customFormat="1" ht="56.25" x14ac:dyDescent="0.3">
      <c r="A140" s="10">
        <v>138</v>
      </c>
      <c r="B140" s="29">
        <v>14183858</v>
      </c>
      <c r="C140" s="30">
        <v>45790</v>
      </c>
      <c r="D140" s="30">
        <v>45792</v>
      </c>
      <c r="E140" s="31" t="s">
        <v>492</v>
      </c>
      <c r="F140" s="31" t="s">
        <v>493</v>
      </c>
      <c r="G140" s="22" t="s">
        <v>143</v>
      </c>
      <c r="H140" s="22">
        <v>15</v>
      </c>
      <c r="I140" s="10">
        <v>0.4</v>
      </c>
      <c r="J140" s="10" t="s">
        <v>40</v>
      </c>
      <c r="K140" s="10" t="s">
        <v>41</v>
      </c>
      <c r="L140" s="10" t="s">
        <v>42</v>
      </c>
      <c r="M140" s="31" t="s">
        <v>494</v>
      </c>
      <c r="N140" s="23" t="s">
        <v>44</v>
      </c>
      <c r="O140" s="24">
        <v>137</v>
      </c>
      <c r="P140" s="60">
        <f t="shared" si="19"/>
        <v>12</v>
      </c>
      <c r="Q140" s="30">
        <v>45804</v>
      </c>
      <c r="R140" s="10">
        <f t="shared" si="20"/>
        <v>1</v>
      </c>
      <c r="S140" s="30">
        <f t="shared" si="25"/>
        <v>45805</v>
      </c>
      <c r="T140" s="10">
        <v>30</v>
      </c>
      <c r="U140" s="16">
        <f t="shared" si="21"/>
        <v>45835</v>
      </c>
      <c r="V140" s="16" t="str">
        <f t="shared" ca="1" si="22"/>
        <v>Срок вышел</v>
      </c>
      <c r="W140" s="23" t="str">
        <f t="shared" si="26"/>
        <v>137-15/0,4/III/Т/25</v>
      </c>
      <c r="X140" s="25">
        <v>17981.55</v>
      </c>
      <c r="Y140" s="26">
        <v>17981.55</v>
      </c>
      <c r="Z140" s="36">
        <f t="shared" si="23"/>
        <v>0</v>
      </c>
      <c r="AA140" s="27">
        <v>45805</v>
      </c>
      <c r="AB140" s="28">
        <v>45804</v>
      </c>
      <c r="AC140" s="22"/>
      <c r="AD140" s="22" t="str">
        <f>_xlfn.CONCAT("25-",O140," ",TEXT(Q140,"ДД.ММ.ГГГГ")," от ",TEXT(AE140,"ДД.ММ.ГГГГ"))</f>
        <v>25-137 27.05.2025 от 17.06.2025</v>
      </c>
      <c r="AE140" s="16">
        <v>45825</v>
      </c>
      <c r="AF140" s="22">
        <f t="shared" si="24"/>
        <v>20</v>
      </c>
      <c r="AG140" s="35" t="s">
        <v>45</v>
      </c>
      <c r="AH140" s="34" t="s">
        <v>495</v>
      </c>
    </row>
    <row r="141" spans="1:34" s="19" customFormat="1" ht="150" x14ac:dyDescent="0.3">
      <c r="A141" s="10">
        <v>139</v>
      </c>
      <c r="B141" s="29">
        <v>1111</v>
      </c>
      <c r="C141" s="30">
        <v>45792</v>
      </c>
      <c r="D141" s="30">
        <v>45793</v>
      </c>
      <c r="E141" s="31" t="s">
        <v>496</v>
      </c>
      <c r="F141" s="31" t="s">
        <v>497</v>
      </c>
      <c r="G141" s="22" t="s">
        <v>498</v>
      </c>
      <c r="H141" s="22">
        <v>200</v>
      </c>
      <c r="I141" s="10">
        <v>0.4</v>
      </c>
      <c r="J141" s="10" t="s">
        <v>40</v>
      </c>
      <c r="K141" s="10" t="s">
        <v>48</v>
      </c>
      <c r="L141" s="10" t="s">
        <v>327</v>
      </c>
      <c r="M141" s="31" t="s">
        <v>499</v>
      </c>
      <c r="N141" s="23" t="s">
        <v>44</v>
      </c>
      <c r="O141" s="24" t="s">
        <v>500</v>
      </c>
      <c r="P141" s="60">
        <f t="shared" si="19"/>
        <v>20</v>
      </c>
      <c r="Q141" s="30">
        <v>45813</v>
      </c>
      <c r="R141" s="10">
        <f t="shared" si="20"/>
        <v>27</v>
      </c>
      <c r="S141" s="30">
        <v>45840</v>
      </c>
      <c r="T141" s="10">
        <v>120</v>
      </c>
      <c r="U141" s="16">
        <f t="shared" si="21"/>
        <v>45960</v>
      </c>
      <c r="V141" s="16" t="str">
        <f t="shared" ca="1" si="22"/>
        <v>Осталось 91</v>
      </c>
      <c r="W141" s="23" t="str">
        <f t="shared" si="26"/>
        <v>138Б-200/0,4/III/Т/25</v>
      </c>
      <c r="X141" s="25">
        <v>751987.45</v>
      </c>
      <c r="Y141" s="26">
        <v>75200</v>
      </c>
      <c r="Z141" s="36">
        <f t="shared" si="23"/>
        <v>676787.45</v>
      </c>
      <c r="AA141" s="27"/>
      <c r="AB141" s="28">
        <v>45840</v>
      </c>
      <c r="AC141" s="22"/>
      <c r="AD141" s="22"/>
      <c r="AE141" s="10"/>
      <c r="AF141" s="22">
        <f t="shared" si="24"/>
        <v>-45840</v>
      </c>
      <c r="AG141" s="35" t="s">
        <v>57</v>
      </c>
      <c r="AH141" s="34" t="s">
        <v>501</v>
      </c>
    </row>
    <row r="142" spans="1:34" s="19" customFormat="1" ht="56.25" x14ac:dyDescent="0.3">
      <c r="A142" s="10">
        <v>140</v>
      </c>
      <c r="B142" s="29">
        <v>14218403</v>
      </c>
      <c r="C142" s="30">
        <v>45792</v>
      </c>
      <c r="D142" s="30">
        <v>45796</v>
      </c>
      <c r="E142" s="31" t="s">
        <v>502</v>
      </c>
      <c r="F142" s="31" t="s">
        <v>503</v>
      </c>
      <c r="G142" s="22" t="s">
        <v>143</v>
      </c>
      <c r="H142" s="22">
        <v>15</v>
      </c>
      <c r="I142" s="10">
        <v>0.4</v>
      </c>
      <c r="J142" s="10" t="s">
        <v>40</v>
      </c>
      <c r="K142" s="10" t="s">
        <v>41</v>
      </c>
      <c r="L142" s="10" t="s">
        <v>42</v>
      </c>
      <c r="M142" s="31" t="s">
        <v>504</v>
      </c>
      <c r="N142" s="23" t="s">
        <v>44</v>
      </c>
      <c r="O142" s="24">
        <v>139</v>
      </c>
      <c r="P142" s="60">
        <f t="shared" si="19"/>
        <v>10</v>
      </c>
      <c r="Q142" s="30">
        <f t="shared" si="27"/>
        <v>45806</v>
      </c>
      <c r="R142" s="10">
        <f t="shared" si="20"/>
        <v>6</v>
      </c>
      <c r="S142" s="30">
        <f t="shared" si="25"/>
        <v>45812</v>
      </c>
      <c r="T142" s="10">
        <v>30</v>
      </c>
      <c r="U142" s="16">
        <f t="shared" si="21"/>
        <v>45842</v>
      </c>
      <c r="V142" s="16" t="str">
        <f t="shared" ca="1" si="22"/>
        <v>Срок вышел</v>
      </c>
      <c r="W142" s="23" t="str">
        <f t="shared" si="26"/>
        <v>139-15/0,4/III/Т/25</v>
      </c>
      <c r="X142" s="25">
        <v>42677.98</v>
      </c>
      <c r="Y142" s="26">
        <v>42677.98</v>
      </c>
      <c r="Z142" s="36">
        <f t="shared" si="23"/>
        <v>0</v>
      </c>
      <c r="AA142" s="27">
        <v>45812</v>
      </c>
      <c r="AB142" s="28">
        <v>45806</v>
      </c>
      <c r="AC142" s="22"/>
      <c r="AD142" s="22" t="str">
        <f>_xlfn.CONCAT("25-",O142," ",TEXT(Q142,"ДД.ММ.ГГГГ")," от ",TEXT(AE142,"ДД.ММ.ГГГГ"))</f>
        <v>25-139 29.05.2025 от 16.07.2025</v>
      </c>
      <c r="AE142" s="16">
        <v>45854</v>
      </c>
      <c r="AF142" s="22">
        <f t="shared" si="24"/>
        <v>42</v>
      </c>
      <c r="AG142" s="35" t="s">
        <v>45</v>
      </c>
      <c r="AH142" s="34" t="s">
        <v>495</v>
      </c>
    </row>
    <row r="143" spans="1:34" s="32" customFormat="1" ht="93.75" x14ac:dyDescent="0.25">
      <c r="A143" s="10">
        <v>141</v>
      </c>
      <c r="B143" s="29">
        <v>13927181</v>
      </c>
      <c r="C143" s="30">
        <v>45762</v>
      </c>
      <c r="D143" s="30">
        <v>45798</v>
      </c>
      <c r="E143" s="31" t="s">
        <v>505</v>
      </c>
      <c r="F143" s="31" t="s">
        <v>506</v>
      </c>
      <c r="G143" s="22" t="s">
        <v>507</v>
      </c>
      <c r="H143" s="22">
        <v>40</v>
      </c>
      <c r="I143" s="10">
        <v>0.4</v>
      </c>
      <c r="J143" s="10" t="s">
        <v>73</v>
      </c>
      <c r="K143" s="10" t="s">
        <v>48</v>
      </c>
      <c r="L143" s="10" t="s">
        <v>154</v>
      </c>
      <c r="M143" s="22" t="s">
        <v>508</v>
      </c>
      <c r="N143" s="23" t="s">
        <v>44</v>
      </c>
      <c r="O143" s="24">
        <v>140</v>
      </c>
      <c r="P143" s="60">
        <f t="shared" si="19"/>
        <v>8</v>
      </c>
      <c r="Q143" s="30">
        <v>45806</v>
      </c>
      <c r="R143" s="10">
        <f t="shared" si="20"/>
        <v>0</v>
      </c>
      <c r="S143" s="30">
        <f t="shared" si="25"/>
        <v>45806</v>
      </c>
      <c r="T143" s="10">
        <v>30</v>
      </c>
      <c r="U143" s="16">
        <f t="shared" si="21"/>
        <v>45836</v>
      </c>
      <c r="V143" s="16" t="str">
        <f t="shared" ca="1" si="22"/>
        <v>Срок вышел</v>
      </c>
      <c r="W143" s="23" t="str">
        <f t="shared" si="26"/>
        <v>140-40/0,4/II/Т/25</v>
      </c>
      <c r="X143" s="25">
        <v>93192.24</v>
      </c>
      <c r="Y143" s="26">
        <v>93192.24</v>
      </c>
      <c r="Z143" s="36">
        <f t="shared" si="23"/>
        <v>0</v>
      </c>
      <c r="AA143" s="27">
        <v>45806</v>
      </c>
      <c r="AB143" s="28">
        <v>45806</v>
      </c>
      <c r="AC143" s="22"/>
      <c r="AD143" s="22"/>
      <c r="AE143" s="10"/>
      <c r="AF143" s="22">
        <f t="shared" si="24"/>
        <v>-45806</v>
      </c>
      <c r="AG143" s="35" t="s">
        <v>57</v>
      </c>
      <c r="AH143" s="34" t="s">
        <v>509</v>
      </c>
    </row>
    <row r="144" spans="1:34" s="19" customFormat="1" ht="75" x14ac:dyDescent="0.3">
      <c r="A144" s="10">
        <v>142</v>
      </c>
      <c r="B144" s="29">
        <v>14138009</v>
      </c>
      <c r="C144" s="30">
        <v>45783</v>
      </c>
      <c r="D144" s="30">
        <v>45798</v>
      </c>
      <c r="E144" s="31" t="s">
        <v>510</v>
      </c>
      <c r="F144" s="31" t="s">
        <v>511</v>
      </c>
      <c r="G144" s="22" t="s">
        <v>143</v>
      </c>
      <c r="H144" s="22">
        <v>5</v>
      </c>
      <c r="I144" s="10">
        <v>0.22</v>
      </c>
      <c r="J144" s="10" t="s">
        <v>40</v>
      </c>
      <c r="K144" s="10" t="s">
        <v>48</v>
      </c>
      <c r="L144" s="10" t="s">
        <v>42</v>
      </c>
      <c r="M144" s="31" t="s">
        <v>208</v>
      </c>
      <c r="N144" s="23" t="s">
        <v>44</v>
      </c>
      <c r="O144" s="24">
        <v>141</v>
      </c>
      <c r="P144" s="60">
        <f t="shared" si="19"/>
        <v>9</v>
      </c>
      <c r="Q144" s="30">
        <v>45807</v>
      </c>
      <c r="R144" s="10">
        <f t="shared" si="20"/>
        <v>-45807</v>
      </c>
      <c r="S144" s="30">
        <f t="shared" si="25"/>
        <v>0</v>
      </c>
      <c r="T144" s="10">
        <v>120</v>
      </c>
      <c r="U144" s="16">
        <f t="shared" si="21"/>
        <v>120</v>
      </c>
      <c r="V144" s="16" t="str">
        <f t="shared" ca="1" si="22"/>
        <v>Срок вышел</v>
      </c>
      <c r="W144" s="23" t="str">
        <f t="shared" si="26"/>
        <v>141-5/0,22/III/Т/25</v>
      </c>
      <c r="X144" s="25">
        <v>34023.449999999997</v>
      </c>
      <c r="Y144" s="26"/>
      <c r="Z144" s="36">
        <f t="shared" si="23"/>
        <v>34023.449999999997</v>
      </c>
      <c r="AA144" s="27"/>
      <c r="AB144" s="28">
        <v>45807</v>
      </c>
      <c r="AC144" s="22"/>
      <c r="AD144" s="22"/>
      <c r="AE144" s="10"/>
      <c r="AF144" s="22">
        <f t="shared" si="24"/>
        <v>0</v>
      </c>
      <c r="AG144" s="35" t="s">
        <v>69</v>
      </c>
      <c r="AH144" s="34" t="s">
        <v>512</v>
      </c>
    </row>
    <row r="145" spans="1:34" s="19" customFormat="1" ht="409.5" x14ac:dyDescent="0.3">
      <c r="A145" s="10">
        <v>143</v>
      </c>
      <c r="B145" s="29">
        <v>1147</v>
      </c>
      <c r="C145" s="30">
        <v>45797</v>
      </c>
      <c r="D145" s="30">
        <v>45798</v>
      </c>
      <c r="E145" s="31" t="s">
        <v>325</v>
      </c>
      <c r="F145" s="31" t="s">
        <v>513</v>
      </c>
      <c r="G145" s="22" t="s">
        <v>514</v>
      </c>
      <c r="H145" s="22">
        <v>500</v>
      </c>
      <c r="I145" s="10">
        <v>0.4</v>
      </c>
      <c r="J145" s="10" t="s">
        <v>73</v>
      </c>
      <c r="K145" s="10" t="s">
        <v>48</v>
      </c>
      <c r="L145" s="10" t="s">
        <v>327</v>
      </c>
      <c r="M145" s="63" t="s">
        <v>515</v>
      </c>
      <c r="N145" s="23" t="s">
        <v>44</v>
      </c>
      <c r="O145" s="24" t="s">
        <v>516</v>
      </c>
      <c r="P145" s="60">
        <f t="shared" si="19"/>
        <v>19</v>
      </c>
      <c r="Q145" s="30">
        <v>45817</v>
      </c>
      <c r="R145" s="10">
        <f t="shared" si="20"/>
        <v>-45817</v>
      </c>
      <c r="S145" s="30">
        <f t="shared" si="25"/>
        <v>0</v>
      </c>
      <c r="T145" s="10">
        <v>365</v>
      </c>
      <c r="U145" s="16">
        <f>S145+T145</f>
        <v>365</v>
      </c>
      <c r="V145" s="16" t="str">
        <f t="shared" ca="1" si="22"/>
        <v>Срок вышел</v>
      </c>
      <c r="W145" s="23" t="str">
        <f t="shared" si="26"/>
        <v>142Б-500/0,4/II/Т/25</v>
      </c>
      <c r="X145" s="25">
        <v>16481606.380000001</v>
      </c>
      <c r="Y145" s="26"/>
      <c r="Z145" s="36">
        <f t="shared" si="23"/>
        <v>16481606.380000001</v>
      </c>
      <c r="AA145" s="27"/>
      <c r="AB145" s="28"/>
      <c r="AC145" s="22"/>
      <c r="AD145" s="22"/>
      <c r="AE145" s="10"/>
      <c r="AF145" s="22">
        <f t="shared" si="24"/>
        <v>0</v>
      </c>
      <c r="AG145" s="35" t="s">
        <v>394</v>
      </c>
      <c r="AH145" s="34" t="s">
        <v>517</v>
      </c>
    </row>
    <row r="146" spans="1:34" s="19" customFormat="1" ht="150" x14ac:dyDescent="0.3">
      <c r="A146" s="10">
        <v>144</v>
      </c>
      <c r="B146" s="29">
        <v>13887845</v>
      </c>
      <c r="C146" s="30">
        <v>45758</v>
      </c>
      <c r="D146" s="30">
        <v>45800</v>
      </c>
      <c r="E146" s="31" t="s">
        <v>518</v>
      </c>
      <c r="F146" s="31" t="s">
        <v>315</v>
      </c>
      <c r="G146" s="22" t="s">
        <v>519</v>
      </c>
      <c r="H146" s="22">
        <v>15</v>
      </c>
      <c r="I146" s="10">
        <v>0.4</v>
      </c>
      <c r="J146" s="10" t="s">
        <v>40</v>
      </c>
      <c r="K146" s="10" t="s">
        <v>48</v>
      </c>
      <c r="L146" s="10" t="s">
        <v>55</v>
      </c>
      <c r="M146" s="31" t="s">
        <v>520</v>
      </c>
      <c r="N146" s="23" t="s">
        <v>44</v>
      </c>
      <c r="O146" s="24">
        <v>143</v>
      </c>
      <c r="P146" s="60">
        <f t="shared" si="19"/>
        <v>12</v>
      </c>
      <c r="Q146" s="30">
        <v>45812</v>
      </c>
      <c r="R146" s="10">
        <f t="shared" si="20"/>
        <v>1</v>
      </c>
      <c r="S146" s="30">
        <f t="shared" si="25"/>
        <v>45813</v>
      </c>
      <c r="T146" s="10">
        <v>120</v>
      </c>
      <c r="U146" s="16">
        <f t="shared" si="21"/>
        <v>45933</v>
      </c>
      <c r="V146" s="16" t="str">
        <f t="shared" ca="1" si="22"/>
        <v>Осталось 64</v>
      </c>
      <c r="W146" s="23" t="str">
        <f t="shared" si="26"/>
        <v>143-15/0,4/III/Т/25</v>
      </c>
      <c r="X146" s="25">
        <v>42677.98</v>
      </c>
      <c r="Y146" s="26">
        <v>42677.98</v>
      </c>
      <c r="Z146" s="36">
        <f t="shared" si="23"/>
        <v>0</v>
      </c>
      <c r="AA146" s="27">
        <v>45813</v>
      </c>
      <c r="AB146" s="28">
        <v>45812</v>
      </c>
      <c r="AC146" s="22"/>
      <c r="AD146" s="22"/>
      <c r="AE146" s="10"/>
      <c r="AF146" s="22">
        <f t="shared" si="24"/>
        <v>-45813</v>
      </c>
      <c r="AG146" s="35" t="s">
        <v>57</v>
      </c>
      <c r="AH146" s="34" t="s">
        <v>521</v>
      </c>
    </row>
    <row r="147" spans="1:34" s="19" customFormat="1" ht="112.5" x14ac:dyDescent="0.3">
      <c r="A147" s="10">
        <v>145</v>
      </c>
      <c r="B147" s="29">
        <v>14283220</v>
      </c>
      <c r="C147" s="30">
        <v>45798</v>
      </c>
      <c r="D147" s="30">
        <v>45800</v>
      </c>
      <c r="E147" s="31" t="s">
        <v>522</v>
      </c>
      <c r="F147" s="31" t="s">
        <v>523</v>
      </c>
      <c r="G147" s="22" t="s">
        <v>524</v>
      </c>
      <c r="H147" s="22">
        <v>4</v>
      </c>
      <c r="I147" s="10">
        <v>0.22</v>
      </c>
      <c r="J147" s="10" t="s">
        <v>40</v>
      </c>
      <c r="K147" s="10" t="s">
        <v>48</v>
      </c>
      <c r="L147" s="10" t="s">
        <v>42</v>
      </c>
      <c r="M147" s="31" t="s">
        <v>525</v>
      </c>
      <c r="N147" s="23" t="s">
        <v>44</v>
      </c>
      <c r="O147" s="24">
        <v>144</v>
      </c>
      <c r="P147" s="60">
        <f t="shared" si="19"/>
        <v>13</v>
      </c>
      <c r="Q147" s="30">
        <v>45813</v>
      </c>
      <c r="R147" s="10">
        <f t="shared" si="20"/>
        <v>-45813</v>
      </c>
      <c r="S147" s="30">
        <f t="shared" si="25"/>
        <v>0</v>
      </c>
      <c r="T147" s="10">
        <v>120</v>
      </c>
      <c r="U147" s="16">
        <f t="shared" si="21"/>
        <v>120</v>
      </c>
      <c r="V147" s="16" t="str">
        <f t="shared" ca="1" si="22"/>
        <v>Срок вышел</v>
      </c>
      <c r="W147" s="23" t="str">
        <f t="shared" si="26"/>
        <v>144-4/0,22/III/Т/25</v>
      </c>
      <c r="X147" s="25">
        <v>353978.45</v>
      </c>
      <c r="Y147" s="26"/>
      <c r="Z147" s="36">
        <f t="shared" si="23"/>
        <v>353978.45</v>
      </c>
      <c r="AA147" s="27"/>
      <c r="AB147" s="28">
        <v>45813</v>
      </c>
      <c r="AC147" s="22"/>
      <c r="AD147" s="22"/>
      <c r="AE147" s="10"/>
      <c r="AF147" s="22">
        <f t="shared" si="24"/>
        <v>0</v>
      </c>
      <c r="AG147" s="35" t="s">
        <v>69</v>
      </c>
      <c r="AH147" s="34" t="s">
        <v>526</v>
      </c>
    </row>
    <row r="148" spans="1:34" s="19" customFormat="1" ht="75" x14ac:dyDescent="0.3">
      <c r="A148" s="10">
        <v>146</v>
      </c>
      <c r="B148" s="29">
        <v>13993438</v>
      </c>
      <c r="C148" s="30">
        <v>45768</v>
      </c>
      <c r="D148" s="30">
        <v>45800</v>
      </c>
      <c r="E148" s="31" t="s">
        <v>527</v>
      </c>
      <c r="F148" s="31" t="s">
        <v>528</v>
      </c>
      <c r="G148" s="22" t="s">
        <v>529</v>
      </c>
      <c r="H148" s="22">
        <v>3</v>
      </c>
      <c r="I148" s="10">
        <v>0.4</v>
      </c>
      <c r="J148" s="10" t="s">
        <v>40</v>
      </c>
      <c r="K148" s="10" t="s">
        <v>292</v>
      </c>
      <c r="L148" s="10" t="s">
        <v>55</v>
      </c>
      <c r="M148" s="31" t="s">
        <v>530</v>
      </c>
      <c r="N148" s="23" t="s">
        <v>44</v>
      </c>
      <c r="O148" s="24">
        <v>145</v>
      </c>
      <c r="P148" s="60">
        <f t="shared" si="19"/>
        <v>7</v>
      </c>
      <c r="Q148" s="30">
        <v>45807</v>
      </c>
      <c r="R148" s="10">
        <f t="shared" si="20"/>
        <v>7</v>
      </c>
      <c r="S148" s="30">
        <f t="shared" si="25"/>
        <v>45814</v>
      </c>
      <c r="T148" s="10">
        <v>15</v>
      </c>
      <c r="U148" s="16">
        <f t="shared" si="21"/>
        <v>45829</v>
      </c>
      <c r="V148" s="16" t="str">
        <f t="shared" ca="1" si="22"/>
        <v>Срок вышел</v>
      </c>
      <c r="W148" s="23" t="str">
        <f t="shared" si="26"/>
        <v>145-3/0,4/III/Т/25</v>
      </c>
      <c r="X148" s="25">
        <v>9648.9599999999991</v>
      </c>
      <c r="Y148" s="26">
        <v>9648.9599999999991</v>
      </c>
      <c r="Z148" s="36">
        <f t="shared" si="23"/>
        <v>0</v>
      </c>
      <c r="AA148" s="27">
        <v>45814</v>
      </c>
      <c r="AB148" s="28">
        <v>45807</v>
      </c>
      <c r="AC148" s="22"/>
      <c r="AD148" s="22"/>
      <c r="AE148" s="10"/>
      <c r="AF148" s="22">
        <f t="shared" si="24"/>
        <v>-45814</v>
      </c>
      <c r="AG148" s="35" t="s">
        <v>57</v>
      </c>
      <c r="AH148" s="34" t="s">
        <v>531</v>
      </c>
    </row>
    <row r="149" spans="1:34" s="19" customFormat="1" ht="187.5" x14ac:dyDescent="0.3">
      <c r="A149" s="10">
        <v>147</v>
      </c>
      <c r="B149" s="29">
        <v>14251376</v>
      </c>
      <c r="C149" s="30">
        <v>45796</v>
      </c>
      <c r="D149" s="30">
        <v>45800</v>
      </c>
      <c r="E149" s="31" t="s">
        <v>532</v>
      </c>
      <c r="F149" s="31" t="s">
        <v>533</v>
      </c>
      <c r="G149" s="22" t="s">
        <v>143</v>
      </c>
      <c r="H149" s="22">
        <v>5</v>
      </c>
      <c r="I149" s="10">
        <v>0.22</v>
      </c>
      <c r="J149" s="10" t="s">
        <v>40</v>
      </c>
      <c r="K149" s="10" t="s">
        <v>48</v>
      </c>
      <c r="L149" s="10" t="s">
        <v>42</v>
      </c>
      <c r="M149" s="31" t="s">
        <v>534</v>
      </c>
      <c r="N149" s="23" t="s">
        <v>44</v>
      </c>
      <c r="O149" s="24">
        <v>146</v>
      </c>
      <c r="P149" s="60">
        <f t="shared" si="19"/>
        <v>12</v>
      </c>
      <c r="Q149" s="30">
        <v>45812</v>
      </c>
      <c r="R149" s="10">
        <f t="shared" si="20"/>
        <v>0</v>
      </c>
      <c r="S149" s="30">
        <f t="shared" si="25"/>
        <v>45812</v>
      </c>
      <c r="T149" s="10">
        <v>30</v>
      </c>
      <c r="U149" s="16">
        <f t="shared" si="21"/>
        <v>45842</v>
      </c>
      <c r="V149" s="16" t="str">
        <f t="shared" ca="1" si="22"/>
        <v>Срок вышел</v>
      </c>
      <c r="W149" s="23" t="str">
        <f>O149&amp;"-"&amp;H149&amp;"/"&amp;I149&amp;"/"&amp;J149&amp;"/Т/25"</f>
        <v>146-5/0,22/III/Т/25</v>
      </c>
      <c r="X149" s="25">
        <v>30909.64</v>
      </c>
      <c r="Y149" s="26">
        <v>30909.64</v>
      </c>
      <c r="Z149" s="36">
        <f t="shared" si="23"/>
        <v>0</v>
      </c>
      <c r="AA149" s="27">
        <v>45812</v>
      </c>
      <c r="AB149" s="28">
        <v>45812</v>
      </c>
      <c r="AC149" s="22"/>
      <c r="AD149" s="22"/>
      <c r="AE149" s="10"/>
      <c r="AF149" s="22">
        <f t="shared" si="24"/>
        <v>-45812</v>
      </c>
      <c r="AG149" s="35" t="s">
        <v>57</v>
      </c>
      <c r="AH149" s="34" t="s">
        <v>535</v>
      </c>
    </row>
    <row r="150" spans="1:34" s="19" customFormat="1" ht="300" x14ac:dyDescent="0.3">
      <c r="A150" s="10">
        <v>148</v>
      </c>
      <c r="B150" s="29">
        <v>14280121</v>
      </c>
      <c r="C150" s="30">
        <v>45798</v>
      </c>
      <c r="D150" s="30">
        <v>45804</v>
      </c>
      <c r="E150" s="31" t="s">
        <v>536</v>
      </c>
      <c r="F150" s="31" t="s">
        <v>537</v>
      </c>
      <c r="G150" s="22" t="s">
        <v>143</v>
      </c>
      <c r="H150" s="22">
        <v>3</v>
      </c>
      <c r="I150" s="10">
        <v>0.22</v>
      </c>
      <c r="J150" s="10" t="s">
        <v>40</v>
      </c>
      <c r="K150" s="10" t="s">
        <v>48</v>
      </c>
      <c r="L150" s="10" t="s">
        <v>42</v>
      </c>
      <c r="M150" s="31" t="s">
        <v>371</v>
      </c>
      <c r="N150" s="23" t="s">
        <v>44</v>
      </c>
      <c r="O150" s="24">
        <v>147</v>
      </c>
      <c r="P150" s="60">
        <f t="shared" si="19"/>
        <v>9</v>
      </c>
      <c r="Q150" s="30">
        <v>45813</v>
      </c>
      <c r="R150" s="10">
        <f t="shared" si="20"/>
        <v>1</v>
      </c>
      <c r="S150" s="30">
        <f t="shared" si="25"/>
        <v>45814</v>
      </c>
      <c r="T150" s="10">
        <v>120</v>
      </c>
      <c r="U150" s="16">
        <f t="shared" si="21"/>
        <v>45934</v>
      </c>
      <c r="V150" s="16" t="str">
        <f t="shared" ca="1" si="22"/>
        <v>Осталось 65</v>
      </c>
      <c r="W150" s="23" t="str">
        <f t="shared" si="26"/>
        <v>147-3/0,22/III/Т/25</v>
      </c>
      <c r="X150" s="25">
        <v>30909.64</v>
      </c>
      <c r="Y150" s="26">
        <v>30909.64</v>
      </c>
      <c r="Z150" s="36">
        <f t="shared" si="23"/>
        <v>0</v>
      </c>
      <c r="AA150" s="27">
        <v>45814</v>
      </c>
      <c r="AB150" s="28">
        <v>45813</v>
      </c>
      <c r="AC150" s="22"/>
      <c r="AD150" s="22"/>
      <c r="AE150" s="10"/>
      <c r="AF150" s="22">
        <f t="shared" si="24"/>
        <v>-45814</v>
      </c>
      <c r="AG150" s="35" t="s">
        <v>57</v>
      </c>
      <c r="AH150" s="34" t="s">
        <v>372</v>
      </c>
    </row>
    <row r="151" spans="1:34" s="19" customFormat="1" ht="75" x14ac:dyDescent="0.3">
      <c r="A151" s="10">
        <v>149</v>
      </c>
      <c r="B151" s="29">
        <v>14312756</v>
      </c>
      <c r="C151" s="30">
        <v>45800</v>
      </c>
      <c r="D151" s="30">
        <v>45804</v>
      </c>
      <c r="E151" s="31" t="s">
        <v>538</v>
      </c>
      <c r="F151" s="31" t="s">
        <v>539</v>
      </c>
      <c r="G151" s="22" t="s">
        <v>143</v>
      </c>
      <c r="H151" s="22">
        <v>15</v>
      </c>
      <c r="I151" s="10">
        <v>0.4</v>
      </c>
      <c r="J151" s="10" t="s">
        <v>40</v>
      </c>
      <c r="K151" s="10" t="s">
        <v>41</v>
      </c>
      <c r="L151" s="10" t="s">
        <v>42</v>
      </c>
      <c r="M151" s="31" t="s">
        <v>540</v>
      </c>
      <c r="N151" s="23" t="s">
        <v>44</v>
      </c>
      <c r="O151" s="24">
        <v>148</v>
      </c>
      <c r="P151" s="60">
        <f t="shared" si="19"/>
        <v>9</v>
      </c>
      <c r="Q151" s="30">
        <v>45813</v>
      </c>
      <c r="R151" s="10">
        <f t="shared" si="20"/>
        <v>1</v>
      </c>
      <c r="S151" s="30">
        <f t="shared" si="25"/>
        <v>45814</v>
      </c>
      <c r="T151" s="10">
        <v>30</v>
      </c>
      <c r="U151" s="16">
        <f t="shared" si="21"/>
        <v>45844</v>
      </c>
      <c r="V151" s="16" t="str">
        <f t="shared" ca="1" si="22"/>
        <v>Срок вышел</v>
      </c>
      <c r="W151" s="23" t="str">
        <f t="shared" si="26"/>
        <v>148-15/0,4/III/Т/25</v>
      </c>
      <c r="X151" s="25">
        <v>42677.98</v>
      </c>
      <c r="Y151" s="26">
        <v>42677.98</v>
      </c>
      <c r="Z151" s="36">
        <f t="shared" si="23"/>
        <v>0</v>
      </c>
      <c r="AA151" s="27">
        <v>45814</v>
      </c>
      <c r="AB151" s="28">
        <v>45813</v>
      </c>
      <c r="AC151" s="22"/>
      <c r="AD151" s="22" t="str">
        <f>_xlfn.CONCAT("25-",O151," ",TEXT(Q151,"ДД.ММ.ГГГГ")," от ",TEXT(AE151,"ДД.ММ.ГГГГ"))</f>
        <v>25-148 05.06.2025 от 15.07.2025</v>
      </c>
      <c r="AE151" s="16">
        <v>45853</v>
      </c>
      <c r="AF151" s="22">
        <f t="shared" si="24"/>
        <v>39</v>
      </c>
      <c r="AG151" s="35" t="s">
        <v>45</v>
      </c>
      <c r="AH151" s="34" t="s">
        <v>541</v>
      </c>
    </row>
    <row r="152" spans="1:34" s="19" customFormat="1" ht="56.25" x14ac:dyDescent="0.3">
      <c r="A152" s="10">
        <v>150</v>
      </c>
      <c r="B152" s="29">
        <v>14245522</v>
      </c>
      <c r="C152" s="30">
        <v>45796</v>
      </c>
      <c r="D152" s="30">
        <v>45805</v>
      </c>
      <c r="E152" s="31" t="s">
        <v>542</v>
      </c>
      <c r="F152" s="31" t="s">
        <v>543</v>
      </c>
      <c r="G152" s="22" t="s">
        <v>143</v>
      </c>
      <c r="H152" s="22">
        <v>5</v>
      </c>
      <c r="I152" s="10">
        <v>0.22</v>
      </c>
      <c r="J152" s="10" t="s">
        <v>40</v>
      </c>
      <c r="K152" s="10" t="s">
        <v>48</v>
      </c>
      <c r="L152" s="10" t="s">
        <v>42</v>
      </c>
      <c r="M152" s="31" t="s">
        <v>544</v>
      </c>
      <c r="N152" s="23" t="s">
        <v>44</v>
      </c>
      <c r="O152" s="24">
        <v>149</v>
      </c>
      <c r="P152" s="60">
        <f t="shared" si="19"/>
        <v>9</v>
      </c>
      <c r="Q152" s="30">
        <v>45814</v>
      </c>
      <c r="R152" s="10">
        <f t="shared" si="20"/>
        <v>-45814</v>
      </c>
      <c r="S152" s="30">
        <f t="shared" si="25"/>
        <v>0</v>
      </c>
      <c r="T152" s="10">
        <v>30</v>
      </c>
      <c r="U152" s="16">
        <f t="shared" si="21"/>
        <v>30</v>
      </c>
      <c r="V152" s="16" t="str">
        <f t="shared" ca="1" si="22"/>
        <v>Срок вышел</v>
      </c>
      <c r="W152" s="23" t="str">
        <f t="shared" si="26"/>
        <v>149-5/0,22/III/Т/25</v>
      </c>
      <c r="X152" s="25">
        <v>5993.85</v>
      </c>
      <c r="Y152" s="26"/>
      <c r="Z152" s="36">
        <f t="shared" si="23"/>
        <v>5993.85</v>
      </c>
      <c r="AA152" s="27"/>
      <c r="AB152" s="28">
        <v>45814</v>
      </c>
      <c r="AC152" s="22"/>
      <c r="AD152" s="22"/>
      <c r="AE152" s="10"/>
      <c r="AF152" s="22">
        <f t="shared" si="24"/>
        <v>0</v>
      </c>
      <c r="AG152" s="35" t="s">
        <v>69</v>
      </c>
      <c r="AH152" s="34" t="s">
        <v>545</v>
      </c>
    </row>
    <row r="153" spans="1:34" s="19" customFormat="1" ht="75" x14ac:dyDescent="0.3">
      <c r="A153" s="10">
        <v>151</v>
      </c>
      <c r="B153" s="29">
        <v>14318223</v>
      </c>
      <c r="C153" s="30">
        <v>45801</v>
      </c>
      <c r="D153" s="30">
        <v>45805</v>
      </c>
      <c r="E153" s="31" t="s">
        <v>546</v>
      </c>
      <c r="F153" s="31" t="s">
        <v>547</v>
      </c>
      <c r="G153" s="22" t="s">
        <v>548</v>
      </c>
      <c r="H153" s="22">
        <v>15</v>
      </c>
      <c r="I153" s="10">
        <v>0.4</v>
      </c>
      <c r="J153" s="10" t="s">
        <v>40</v>
      </c>
      <c r="K153" s="10" t="s">
        <v>41</v>
      </c>
      <c r="L153" s="10" t="s">
        <v>42</v>
      </c>
      <c r="M153" s="31" t="s">
        <v>549</v>
      </c>
      <c r="N153" s="23" t="s">
        <v>44</v>
      </c>
      <c r="O153" s="24">
        <v>150</v>
      </c>
      <c r="P153" s="60">
        <f t="shared" si="19"/>
        <v>9</v>
      </c>
      <c r="Q153" s="30">
        <v>45814</v>
      </c>
      <c r="R153" s="10">
        <f t="shared" si="20"/>
        <v>5</v>
      </c>
      <c r="S153" s="30">
        <f t="shared" si="25"/>
        <v>45819</v>
      </c>
      <c r="T153" s="10">
        <v>30</v>
      </c>
      <c r="U153" s="16">
        <f t="shared" si="21"/>
        <v>45849</v>
      </c>
      <c r="V153" s="16" t="str">
        <f t="shared" ca="1" si="22"/>
        <v>Срок вышел</v>
      </c>
      <c r="W153" s="23" t="str">
        <f t="shared" si="26"/>
        <v>150-15/0,4/III/Т/25</v>
      </c>
      <c r="X153" s="25">
        <v>42677.98</v>
      </c>
      <c r="Y153" s="26">
        <v>42677.98</v>
      </c>
      <c r="Z153" s="36">
        <f t="shared" si="23"/>
        <v>0</v>
      </c>
      <c r="AA153" s="27">
        <v>45819</v>
      </c>
      <c r="AB153" s="28">
        <v>45814</v>
      </c>
      <c r="AC153" s="22"/>
      <c r="AD153" s="22"/>
      <c r="AE153" s="10"/>
      <c r="AF153" s="22">
        <f t="shared" si="24"/>
        <v>-45819</v>
      </c>
      <c r="AG153" s="35" t="s">
        <v>57</v>
      </c>
      <c r="AH153" s="34" t="s">
        <v>550</v>
      </c>
    </row>
    <row r="154" spans="1:34" s="19" customFormat="1" ht="56.25" x14ac:dyDescent="0.3">
      <c r="A154" s="10">
        <v>152</v>
      </c>
      <c r="B154" s="29">
        <v>13855808</v>
      </c>
      <c r="C154" s="30">
        <v>45756</v>
      </c>
      <c r="D154" s="30">
        <v>45805</v>
      </c>
      <c r="E154" s="31" t="s">
        <v>551</v>
      </c>
      <c r="F154" s="31" t="s">
        <v>552</v>
      </c>
      <c r="G154" s="22" t="s">
        <v>143</v>
      </c>
      <c r="H154" s="22">
        <v>15</v>
      </c>
      <c r="I154" s="10">
        <v>0.4</v>
      </c>
      <c r="J154" s="10" t="s">
        <v>40</v>
      </c>
      <c r="K154" s="10" t="s">
        <v>48</v>
      </c>
      <c r="L154" s="10" t="s">
        <v>42</v>
      </c>
      <c r="M154" s="31" t="s">
        <v>553</v>
      </c>
      <c r="N154" s="23" t="s">
        <v>44</v>
      </c>
      <c r="O154" s="24">
        <v>151</v>
      </c>
      <c r="P154" s="60">
        <f t="shared" si="19"/>
        <v>9</v>
      </c>
      <c r="Q154" s="30">
        <v>45814</v>
      </c>
      <c r="R154" s="10">
        <f t="shared" si="20"/>
        <v>1</v>
      </c>
      <c r="S154" s="30">
        <f t="shared" si="25"/>
        <v>45815</v>
      </c>
      <c r="T154" s="10">
        <v>30</v>
      </c>
      <c r="U154" s="16">
        <f t="shared" si="21"/>
        <v>45845</v>
      </c>
      <c r="V154" s="16" t="str">
        <f t="shared" ca="1" si="22"/>
        <v>Срок вышел</v>
      </c>
      <c r="W154" s="23" t="str">
        <f t="shared" si="26"/>
        <v>151-15/0,4/III/Т/25</v>
      </c>
      <c r="X154" s="25">
        <v>42677.98</v>
      </c>
      <c r="Y154" s="26">
        <v>42677.98</v>
      </c>
      <c r="Z154" s="36">
        <f t="shared" si="23"/>
        <v>0</v>
      </c>
      <c r="AA154" s="27">
        <v>45815</v>
      </c>
      <c r="AB154" s="28">
        <v>45814</v>
      </c>
      <c r="AC154" s="22"/>
      <c r="AD154" s="22" t="str">
        <f>_xlfn.CONCAT("25-",O154," ",TEXT(Q154,"ДД.ММ.ГГГГ")," от ",TEXT(AE154,"ДД.ММ.ГГГГ"))</f>
        <v>25-151 06.06.2025 от 08.07.2025</v>
      </c>
      <c r="AE154" s="16">
        <v>45846</v>
      </c>
      <c r="AF154" s="22">
        <f t="shared" si="24"/>
        <v>31</v>
      </c>
      <c r="AG154" s="35" t="s">
        <v>45</v>
      </c>
      <c r="AH154" s="34" t="s">
        <v>554</v>
      </c>
    </row>
    <row r="155" spans="1:34" s="19" customFormat="1" ht="56.25" x14ac:dyDescent="0.3">
      <c r="A155" s="10">
        <v>153</v>
      </c>
      <c r="B155" s="29">
        <v>14345891</v>
      </c>
      <c r="C155" s="30">
        <v>45804</v>
      </c>
      <c r="D155" s="30">
        <v>45806</v>
      </c>
      <c r="E155" s="31" t="s">
        <v>555</v>
      </c>
      <c r="F155" s="31" t="s">
        <v>556</v>
      </c>
      <c r="G155" s="22" t="s">
        <v>143</v>
      </c>
      <c r="H155" s="22">
        <v>3</v>
      </c>
      <c r="I155" s="10">
        <v>0.22</v>
      </c>
      <c r="J155" s="10" t="s">
        <v>40</v>
      </c>
      <c r="K155" s="10" t="s">
        <v>48</v>
      </c>
      <c r="L155" s="10" t="s">
        <v>42</v>
      </c>
      <c r="M155" s="31" t="s">
        <v>557</v>
      </c>
      <c r="N155" s="23" t="s">
        <v>44</v>
      </c>
      <c r="O155" s="24">
        <v>152</v>
      </c>
      <c r="P155" s="60">
        <f t="shared" si="19"/>
        <v>11</v>
      </c>
      <c r="Q155" s="30">
        <v>45817</v>
      </c>
      <c r="R155" s="10">
        <f t="shared" si="20"/>
        <v>2</v>
      </c>
      <c r="S155" s="30">
        <f t="shared" si="25"/>
        <v>45819</v>
      </c>
      <c r="T155" s="10">
        <v>30</v>
      </c>
      <c r="U155" s="16">
        <f t="shared" si="21"/>
        <v>45849</v>
      </c>
      <c r="V155" s="16" t="str">
        <f t="shared" ca="1" si="22"/>
        <v>Срок вышел</v>
      </c>
      <c r="W155" s="23" t="str">
        <f t="shared" si="26"/>
        <v>152-3/0,22/III/Т/25</v>
      </c>
      <c r="X155" s="25">
        <v>30909.64</v>
      </c>
      <c r="Y155" s="26">
        <v>30909.64</v>
      </c>
      <c r="Z155" s="36">
        <f t="shared" si="23"/>
        <v>0</v>
      </c>
      <c r="AA155" s="27">
        <v>45819</v>
      </c>
      <c r="AB155" s="28">
        <v>45817</v>
      </c>
      <c r="AC155" s="22"/>
      <c r="AD155" s="22" t="str">
        <f>_xlfn.CONCAT("25-",O155," ",TEXT(Q155,"ДД.ММ.ГГГГ")," от ",TEXT(AE155,"ДД.ММ.ГГГГ"))</f>
        <v>25-152 09.06.2025 от 01.07.2025</v>
      </c>
      <c r="AE155" s="16">
        <v>45839</v>
      </c>
      <c r="AF155" s="22">
        <f t="shared" si="24"/>
        <v>20</v>
      </c>
      <c r="AG155" s="35" t="s">
        <v>45</v>
      </c>
      <c r="AH155" s="34" t="s">
        <v>558</v>
      </c>
    </row>
    <row r="156" spans="1:34" s="19" customFormat="1" ht="150" x14ac:dyDescent="0.3">
      <c r="A156" s="10">
        <v>154</v>
      </c>
      <c r="B156" s="29">
        <v>14285100</v>
      </c>
      <c r="C156" s="30">
        <v>45798</v>
      </c>
      <c r="D156" s="30">
        <v>45807</v>
      </c>
      <c r="E156" s="31" t="s">
        <v>559</v>
      </c>
      <c r="F156" s="31" t="s">
        <v>560</v>
      </c>
      <c r="G156" s="22" t="s">
        <v>316</v>
      </c>
      <c r="H156" s="22">
        <v>15</v>
      </c>
      <c r="I156" s="10">
        <v>0.4</v>
      </c>
      <c r="J156" s="10" t="s">
        <v>40</v>
      </c>
      <c r="K156" s="10" t="s">
        <v>48</v>
      </c>
      <c r="L156" s="10" t="s">
        <v>55</v>
      </c>
      <c r="M156" s="31" t="s">
        <v>561</v>
      </c>
      <c r="N156" s="23" t="s">
        <v>44</v>
      </c>
      <c r="O156" s="24">
        <v>153</v>
      </c>
      <c r="P156" s="60">
        <f t="shared" si="19"/>
        <v>10</v>
      </c>
      <c r="Q156" s="30">
        <f t="shared" si="27"/>
        <v>45817</v>
      </c>
      <c r="R156" s="10">
        <f t="shared" si="20"/>
        <v>1</v>
      </c>
      <c r="S156" s="30">
        <f t="shared" si="25"/>
        <v>45818</v>
      </c>
      <c r="T156" s="10">
        <v>120</v>
      </c>
      <c r="U156" s="16">
        <f t="shared" si="21"/>
        <v>45938</v>
      </c>
      <c r="V156" s="16" t="str">
        <f t="shared" ca="1" si="22"/>
        <v>Осталось 69</v>
      </c>
      <c r="W156" s="23" t="str">
        <f t="shared" si="26"/>
        <v>153-15/0,4/III/Т/25</v>
      </c>
      <c r="X156" s="25">
        <v>42677.98</v>
      </c>
      <c r="Y156" s="26">
        <v>42677.98</v>
      </c>
      <c r="Z156" s="36">
        <f t="shared" si="23"/>
        <v>0</v>
      </c>
      <c r="AA156" s="27">
        <v>45818</v>
      </c>
      <c r="AB156" s="28">
        <v>45817</v>
      </c>
      <c r="AC156" s="22"/>
      <c r="AD156" s="22"/>
      <c r="AE156" s="10"/>
      <c r="AF156" s="22">
        <f t="shared" si="24"/>
        <v>-45818</v>
      </c>
      <c r="AG156" s="35" t="s">
        <v>57</v>
      </c>
      <c r="AH156" s="34" t="s">
        <v>562</v>
      </c>
    </row>
    <row r="157" spans="1:34" s="19" customFormat="1" ht="93.75" x14ac:dyDescent="0.3">
      <c r="A157" s="10">
        <v>155</v>
      </c>
      <c r="B157" s="29">
        <v>14285958</v>
      </c>
      <c r="C157" s="30">
        <v>45798</v>
      </c>
      <c r="D157" s="30">
        <v>45807</v>
      </c>
      <c r="E157" s="31" t="s">
        <v>563</v>
      </c>
      <c r="F157" s="31" t="s">
        <v>564</v>
      </c>
      <c r="G157" s="22" t="s">
        <v>101</v>
      </c>
      <c r="H157" s="22">
        <v>15</v>
      </c>
      <c r="I157" s="10">
        <v>0.4</v>
      </c>
      <c r="J157" s="10" t="s">
        <v>40</v>
      </c>
      <c r="K157" s="10" t="s">
        <v>48</v>
      </c>
      <c r="L157" s="10" t="s">
        <v>42</v>
      </c>
      <c r="M157" s="31" t="s">
        <v>565</v>
      </c>
      <c r="N157" s="23" t="s">
        <v>44</v>
      </c>
      <c r="O157" s="24">
        <v>154</v>
      </c>
      <c r="P157" s="60">
        <f t="shared" si="19"/>
        <v>10</v>
      </c>
      <c r="Q157" s="30">
        <f t="shared" si="27"/>
        <v>45817</v>
      </c>
      <c r="R157" s="10">
        <f t="shared" si="20"/>
        <v>9</v>
      </c>
      <c r="S157" s="30">
        <f t="shared" si="25"/>
        <v>45826</v>
      </c>
      <c r="T157" s="10">
        <v>120</v>
      </c>
      <c r="U157" s="16">
        <f t="shared" si="21"/>
        <v>45946</v>
      </c>
      <c r="V157" s="16" t="str">
        <f t="shared" ca="1" si="22"/>
        <v>Осталось 77</v>
      </c>
      <c r="W157" s="23" t="str">
        <f t="shared" si="26"/>
        <v>154-15/0,4/III/Т/25</v>
      </c>
      <c r="X157" s="25">
        <v>581901.85</v>
      </c>
      <c r="Y157" s="26">
        <v>581901.85</v>
      </c>
      <c r="Z157" s="36">
        <f t="shared" si="23"/>
        <v>0</v>
      </c>
      <c r="AA157" s="27">
        <v>45826</v>
      </c>
      <c r="AB157" s="28">
        <v>45817</v>
      </c>
      <c r="AC157" s="22"/>
      <c r="AD157" s="22"/>
      <c r="AE157" s="10"/>
      <c r="AF157" s="22">
        <f t="shared" si="24"/>
        <v>-45826</v>
      </c>
      <c r="AG157" s="35" t="s">
        <v>57</v>
      </c>
      <c r="AH157" s="34" t="s">
        <v>566</v>
      </c>
    </row>
    <row r="158" spans="1:34" s="19" customFormat="1" ht="93.75" x14ac:dyDescent="0.3">
      <c r="A158" s="10">
        <v>156</v>
      </c>
      <c r="B158" s="29">
        <v>14318817</v>
      </c>
      <c r="C158" s="30">
        <v>45801</v>
      </c>
      <c r="D158" s="30">
        <v>45807</v>
      </c>
      <c r="E158" s="31" t="s">
        <v>567</v>
      </c>
      <c r="F158" s="31" t="s">
        <v>568</v>
      </c>
      <c r="G158" s="22" t="s">
        <v>143</v>
      </c>
      <c r="H158" s="22">
        <v>5</v>
      </c>
      <c r="I158" s="10">
        <v>0.22</v>
      </c>
      <c r="J158" s="10" t="s">
        <v>40</v>
      </c>
      <c r="K158" s="10" t="s">
        <v>48</v>
      </c>
      <c r="L158" s="10" t="s">
        <v>42</v>
      </c>
      <c r="M158" s="31" t="s">
        <v>165</v>
      </c>
      <c r="N158" s="23" t="s">
        <v>44</v>
      </c>
      <c r="O158" s="24">
        <v>155</v>
      </c>
      <c r="P158" s="60">
        <f t="shared" si="19"/>
        <v>10</v>
      </c>
      <c r="Q158" s="30">
        <f t="shared" si="27"/>
        <v>45817</v>
      </c>
      <c r="R158" s="10">
        <f t="shared" si="20"/>
        <v>1</v>
      </c>
      <c r="S158" s="30">
        <f t="shared" si="25"/>
        <v>45818</v>
      </c>
      <c r="T158" s="10">
        <v>30</v>
      </c>
      <c r="U158" s="16">
        <f t="shared" si="21"/>
        <v>45848</v>
      </c>
      <c r="V158" s="16" t="str">
        <f t="shared" ca="1" si="22"/>
        <v>Срок вышел</v>
      </c>
      <c r="W158" s="23" t="str">
        <f t="shared" si="26"/>
        <v>155-5/0,22/III/Т/25</v>
      </c>
      <c r="X158" s="25">
        <v>30909.64</v>
      </c>
      <c r="Y158" s="26">
        <v>30909.64</v>
      </c>
      <c r="Z158" s="36">
        <f t="shared" si="23"/>
        <v>0</v>
      </c>
      <c r="AA158" s="27">
        <v>45818</v>
      </c>
      <c r="AB158" s="28">
        <v>45817</v>
      </c>
      <c r="AC158" s="22"/>
      <c r="AD158" s="22" t="str">
        <f>_xlfn.CONCAT("25-",O158," ",TEXT(Q158,"ДД.ММ.ГГГГ")," от ",TEXT(AE158,"ДД.ММ.ГГГГ"))</f>
        <v>25-155 09.06.2025 от 16.07.2025</v>
      </c>
      <c r="AE158" s="16">
        <v>45854</v>
      </c>
      <c r="AF158" s="22">
        <f t="shared" si="24"/>
        <v>36</v>
      </c>
      <c r="AG158" s="35" t="s">
        <v>45</v>
      </c>
      <c r="AH158" s="34" t="s">
        <v>569</v>
      </c>
    </row>
    <row r="159" spans="1:34" s="19" customFormat="1" ht="75" x14ac:dyDescent="0.3">
      <c r="A159" s="10">
        <v>157</v>
      </c>
      <c r="B159" s="29">
        <v>14375847</v>
      </c>
      <c r="C159" s="30">
        <v>45806</v>
      </c>
      <c r="D159" s="30">
        <v>45810</v>
      </c>
      <c r="E159" s="31" t="s">
        <v>412</v>
      </c>
      <c r="F159" s="31" t="s">
        <v>413</v>
      </c>
      <c r="G159" s="22" t="s">
        <v>143</v>
      </c>
      <c r="H159" s="22">
        <v>10</v>
      </c>
      <c r="I159" s="10">
        <v>0.4</v>
      </c>
      <c r="J159" s="10" t="s">
        <v>40</v>
      </c>
      <c r="K159" s="10" t="s">
        <v>48</v>
      </c>
      <c r="L159" s="10" t="s">
        <v>42</v>
      </c>
      <c r="M159" s="31" t="s">
        <v>570</v>
      </c>
      <c r="N159" s="23" t="s">
        <v>44</v>
      </c>
      <c r="O159" s="24">
        <v>156</v>
      </c>
      <c r="P159" s="60">
        <f t="shared" si="19"/>
        <v>9</v>
      </c>
      <c r="Q159" s="30">
        <v>45819</v>
      </c>
      <c r="R159" s="10">
        <f t="shared" si="20"/>
        <v>0</v>
      </c>
      <c r="S159" s="30">
        <f t="shared" si="25"/>
        <v>45819</v>
      </c>
      <c r="T159" s="10">
        <v>120</v>
      </c>
      <c r="U159" s="16">
        <f t="shared" si="21"/>
        <v>45939</v>
      </c>
      <c r="V159" s="16" t="str">
        <f t="shared" ca="1" si="22"/>
        <v>Осталось 70</v>
      </c>
      <c r="W159" s="23" t="str">
        <f t="shared" si="26"/>
        <v>156-10/0,4/III/Т/25</v>
      </c>
      <c r="X159" s="25">
        <v>68046.899999999994</v>
      </c>
      <c r="Y159" s="26">
        <v>68046.899999999994</v>
      </c>
      <c r="Z159" s="36">
        <f t="shared" si="23"/>
        <v>0</v>
      </c>
      <c r="AA159" s="27">
        <v>45819</v>
      </c>
      <c r="AB159" s="28">
        <v>45819</v>
      </c>
      <c r="AC159" s="22"/>
      <c r="AD159" s="22"/>
      <c r="AE159" s="10"/>
      <c r="AF159" s="22">
        <f t="shared" si="24"/>
        <v>-45819</v>
      </c>
      <c r="AG159" s="35" t="s">
        <v>57</v>
      </c>
      <c r="AH159" s="34" t="s">
        <v>571</v>
      </c>
    </row>
    <row r="160" spans="1:34" s="19" customFormat="1" ht="300" x14ac:dyDescent="0.3">
      <c r="A160" s="10">
        <v>158</v>
      </c>
      <c r="B160" s="29">
        <v>14326040</v>
      </c>
      <c r="C160" s="30">
        <v>45803</v>
      </c>
      <c r="D160" s="30">
        <v>45810</v>
      </c>
      <c r="E160" s="31" t="s">
        <v>369</v>
      </c>
      <c r="F160" s="31" t="s">
        <v>370</v>
      </c>
      <c r="G160" s="22" t="s">
        <v>143</v>
      </c>
      <c r="H160" s="22">
        <v>5</v>
      </c>
      <c r="I160" s="10">
        <v>0.4</v>
      </c>
      <c r="J160" s="10" t="s">
        <v>40</v>
      </c>
      <c r="K160" s="10" t="s">
        <v>48</v>
      </c>
      <c r="L160" s="10" t="s">
        <v>42</v>
      </c>
      <c r="M160" s="31" t="s">
        <v>371</v>
      </c>
      <c r="N160" s="23" t="s">
        <v>44</v>
      </c>
      <c r="O160" s="24">
        <v>157</v>
      </c>
      <c r="P160" s="60">
        <f t="shared" si="19"/>
        <v>9</v>
      </c>
      <c r="Q160" s="30">
        <v>45819</v>
      </c>
      <c r="R160" s="10">
        <f t="shared" si="20"/>
        <v>47</v>
      </c>
      <c r="S160" s="30">
        <f t="shared" si="25"/>
        <v>45866</v>
      </c>
      <c r="T160" s="10">
        <v>120</v>
      </c>
      <c r="U160" s="16">
        <f t="shared" si="21"/>
        <v>45986</v>
      </c>
      <c r="V160" s="16" t="str">
        <f t="shared" ca="1" si="22"/>
        <v>Осталось 117</v>
      </c>
      <c r="W160" s="23" t="str">
        <f t="shared" si="26"/>
        <v>157-5/0,4/III/Т/25</v>
      </c>
      <c r="X160" s="25">
        <v>42677.98</v>
      </c>
      <c r="Y160" s="25">
        <v>42677.98</v>
      </c>
      <c r="Z160" s="36">
        <f t="shared" si="23"/>
        <v>0</v>
      </c>
      <c r="AA160" s="27">
        <v>45866</v>
      </c>
      <c r="AB160" s="28">
        <v>45819</v>
      </c>
      <c r="AC160" s="22"/>
      <c r="AD160" s="22"/>
      <c r="AE160" s="10"/>
      <c r="AF160" s="22">
        <f t="shared" si="24"/>
        <v>-45866</v>
      </c>
      <c r="AG160" s="35" t="s">
        <v>57</v>
      </c>
      <c r="AH160" s="34" t="s">
        <v>372</v>
      </c>
    </row>
    <row r="161" spans="1:34" s="19" customFormat="1" ht="56.25" x14ac:dyDescent="0.3">
      <c r="A161" s="10">
        <v>159</v>
      </c>
      <c r="B161" s="29">
        <v>14261122</v>
      </c>
      <c r="C161" s="30">
        <v>45797</v>
      </c>
      <c r="D161" s="30">
        <v>45810</v>
      </c>
      <c r="E161" s="31" t="s">
        <v>572</v>
      </c>
      <c r="F161" s="31" t="s">
        <v>573</v>
      </c>
      <c r="G161" s="22" t="s">
        <v>143</v>
      </c>
      <c r="H161" s="22">
        <v>15</v>
      </c>
      <c r="I161" s="10">
        <v>0.4</v>
      </c>
      <c r="J161" s="10" t="s">
        <v>40</v>
      </c>
      <c r="K161" s="10" t="s">
        <v>48</v>
      </c>
      <c r="L161" s="10" t="s">
        <v>42</v>
      </c>
      <c r="M161" s="31" t="s">
        <v>574</v>
      </c>
      <c r="N161" s="23" t="s">
        <v>44</v>
      </c>
      <c r="O161" s="24">
        <v>158</v>
      </c>
      <c r="P161" s="60">
        <f t="shared" si="19"/>
        <v>9</v>
      </c>
      <c r="Q161" s="30">
        <v>45819</v>
      </c>
      <c r="R161" s="10">
        <f t="shared" si="20"/>
        <v>2</v>
      </c>
      <c r="S161" s="30">
        <f t="shared" si="25"/>
        <v>45821</v>
      </c>
      <c r="T161" s="10">
        <v>30</v>
      </c>
      <c r="U161" s="16">
        <f t="shared" si="21"/>
        <v>45851</v>
      </c>
      <c r="V161" s="16" t="str">
        <f t="shared" ca="1" si="22"/>
        <v>Срок вышел</v>
      </c>
      <c r="W161" s="23" t="str">
        <f t="shared" si="26"/>
        <v>158-15/0,4/III/Т/25</v>
      </c>
      <c r="X161" s="25">
        <v>42677.98</v>
      </c>
      <c r="Y161" s="26">
        <v>42677.98</v>
      </c>
      <c r="Z161" s="36">
        <f t="shared" si="23"/>
        <v>0</v>
      </c>
      <c r="AA161" s="27">
        <v>45821</v>
      </c>
      <c r="AB161" s="28">
        <v>45819</v>
      </c>
      <c r="AC161" s="22"/>
      <c r="AD161" s="22" t="str">
        <f>_xlfn.CONCAT("25-",O161," ",TEXT(Q161,"ДД.ММ.ГГГГ")," от ",TEXT(AE161,"ДД.ММ.ГГГГ"))</f>
        <v>25-158 11.06.2025 от 14.07.2025</v>
      </c>
      <c r="AE161" s="16">
        <v>45852</v>
      </c>
      <c r="AF161" s="22">
        <f t="shared" si="24"/>
        <v>31</v>
      </c>
      <c r="AG161" s="35" t="s">
        <v>45</v>
      </c>
      <c r="AH161" s="34" t="s">
        <v>575</v>
      </c>
    </row>
    <row r="162" spans="1:34" s="19" customFormat="1" ht="131.25" x14ac:dyDescent="0.3">
      <c r="A162" s="10">
        <v>160</v>
      </c>
      <c r="B162" s="29">
        <v>14408123</v>
      </c>
      <c r="C162" s="30">
        <v>45810</v>
      </c>
      <c r="D162" s="30">
        <v>45812</v>
      </c>
      <c r="E162" s="31" t="s">
        <v>576</v>
      </c>
      <c r="F162" s="31" t="s">
        <v>577</v>
      </c>
      <c r="G162" s="22" t="s">
        <v>143</v>
      </c>
      <c r="H162" s="22">
        <v>15</v>
      </c>
      <c r="I162" s="10">
        <v>0.4</v>
      </c>
      <c r="J162" s="10" t="s">
        <v>40</v>
      </c>
      <c r="K162" s="10" t="s">
        <v>48</v>
      </c>
      <c r="L162" s="10" t="s">
        <v>42</v>
      </c>
      <c r="M162" s="31" t="s">
        <v>88</v>
      </c>
      <c r="N162" s="23" t="s">
        <v>44</v>
      </c>
      <c r="O162" s="24">
        <v>159</v>
      </c>
      <c r="P162" s="60">
        <f t="shared" si="19"/>
        <v>13</v>
      </c>
      <c r="Q162" s="30">
        <v>45825</v>
      </c>
      <c r="R162" s="10">
        <f t="shared" si="20"/>
        <v>1</v>
      </c>
      <c r="S162" s="30">
        <f t="shared" si="25"/>
        <v>45826</v>
      </c>
      <c r="T162" s="10">
        <v>120</v>
      </c>
      <c r="U162" s="16">
        <f t="shared" si="21"/>
        <v>45946</v>
      </c>
      <c r="V162" s="16" t="str">
        <f t="shared" ca="1" si="22"/>
        <v>Осталось 77</v>
      </c>
      <c r="W162" s="23" t="str">
        <f t="shared" si="26"/>
        <v>159-15/0,4/III/Т/25</v>
      </c>
      <c r="X162" s="25">
        <v>17981.55</v>
      </c>
      <c r="Y162" s="26">
        <v>17981.55</v>
      </c>
      <c r="Z162" s="36">
        <f t="shared" si="23"/>
        <v>0</v>
      </c>
      <c r="AA162" s="27">
        <v>45826</v>
      </c>
      <c r="AB162" s="28">
        <v>45825</v>
      </c>
      <c r="AC162" s="22"/>
      <c r="AD162" s="22"/>
      <c r="AE162" s="10"/>
      <c r="AF162" s="22">
        <f t="shared" si="24"/>
        <v>-45826</v>
      </c>
      <c r="AG162" s="35" t="s">
        <v>57</v>
      </c>
      <c r="AH162" s="34" t="s">
        <v>578</v>
      </c>
    </row>
    <row r="163" spans="1:34" s="19" customFormat="1" ht="56.25" x14ac:dyDescent="0.3">
      <c r="A163" s="10">
        <v>162</v>
      </c>
      <c r="B163" s="29">
        <v>14429649</v>
      </c>
      <c r="C163" s="30">
        <v>45811</v>
      </c>
      <c r="D163" s="30">
        <v>45813</v>
      </c>
      <c r="E163" s="31" t="s">
        <v>579</v>
      </c>
      <c r="F163" s="31" t="s">
        <v>580</v>
      </c>
      <c r="G163" s="22" t="s">
        <v>581</v>
      </c>
      <c r="H163" s="22">
        <v>25</v>
      </c>
      <c r="I163" s="10">
        <v>0.4</v>
      </c>
      <c r="J163" s="10" t="s">
        <v>40</v>
      </c>
      <c r="K163" s="10" t="s">
        <v>48</v>
      </c>
      <c r="L163" s="10" t="s">
        <v>55</v>
      </c>
      <c r="M163" s="31" t="s">
        <v>582</v>
      </c>
      <c r="N163" s="23" t="s">
        <v>44</v>
      </c>
      <c r="O163" s="24">
        <v>160</v>
      </c>
      <c r="P163" s="60">
        <f t="shared" si="19"/>
        <v>13</v>
      </c>
      <c r="Q163" s="30">
        <v>45826</v>
      </c>
      <c r="R163" s="10">
        <f t="shared" si="20"/>
        <v>-45826</v>
      </c>
      <c r="S163" s="30">
        <f>AA163</f>
        <v>0</v>
      </c>
      <c r="T163" s="10">
        <v>30</v>
      </c>
      <c r="U163" s="16">
        <f t="shared" si="21"/>
        <v>30</v>
      </c>
      <c r="V163" s="16" t="str">
        <f t="shared" ca="1" si="22"/>
        <v>Срок вышел</v>
      </c>
      <c r="W163" s="23" t="str">
        <f t="shared" si="26"/>
        <v>160-25/0,4/III/Т/25</v>
      </c>
      <c r="X163" s="25">
        <v>42677.98</v>
      </c>
      <c r="Y163" s="26"/>
      <c r="Z163" s="36">
        <f t="shared" si="23"/>
        <v>42677.98</v>
      </c>
      <c r="AA163" s="27"/>
      <c r="AB163" s="28">
        <v>45826</v>
      </c>
      <c r="AC163" s="22"/>
      <c r="AD163" s="22"/>
      <c r="AE163" s="10"/>
      <c r="AF163" s="22">
        <f t="shared" si="24"/>
        <v>0</v>
      </c>
      <c r="AG163" s="35" t="s">
        <v>69</v>
      </c>
      <c r="AH163" s="34" t="s">
        <v>583</v>
      </c>
    </row>
    <row r="164" spans="1:34" s="19" customFormat="1" ht="93.75" x14ac:dyDescent="0.3">
      <c r="A164" s="10">
        <v>163</v>
      </c>
      <c r="B164" s="29">
        <v>14354236</v>
      </c>
      <c r="C164" s="30">
        <v>45805</v>
      </c>
      <c r="D164" s="30">
        <v>45817</v>
      </c>
      <c r="E164" s="31" t="s">
        <v>584</v>
      </c>
      <c r="F164" s="31" t="s">
        <v>585</v>
      </c>
      <c r="G164" s="22" t="s">
        <v>143</v>
      </c>
      <c r="H164" s="22">
        <v>5</v>
      </c>
      <c r="I164" s="10">
        <v>0.22</v>
      </c>
      <c r="J164" s="10" t="s">
        <v>40</v>
      </c>
      <c r="K164" s="10" t="s">
        <v>48</v>
      </c>
      <c r="L164" s="10" t="s">
        <v>42</v>
      </c>
      <c r="M164" s="31" t="s">
        <v>88</v>
      </c>
      <c r="N164" s="23" t="s">
        <v>44</v>
      </c>
      <c r="O164" s="24">
        <v>161</v>
      </c>
      <c r="P164" s="60">
        <f t="shared" si="19"/>
        <v>11</v>
      </c>
      <c r="Q164" s="30">
        <v>45828</v>
      </c>
      <c r="R164" s="10">
        <f t="shared" si="20"/>
        <v>10</v>
      </c>
      <c r="S164" s="30">
        <f t="shared" si="25"/>
        <v>45838</v>
      </c>
      <c r="T164" s="10">
        <v>30</v>
      </c>
      <c r="U164" s="16">
        <f t="shared" si="21"/>
        <v>45868</v>
      </c>
      <c r="V164" s="16" t="str">
        <f t="shared" ca="1" si="22"/>
        <v>Срок вышел</v>
      </c>
      <c r="W164" s="23" t="str">
        <f t="shared" si="26"/>
        <v>161-5/0,22/III/Т/25</v>
      </c>
      <c r="X164" s="25">
        <v>5993.85</v>
      </c>
      <c r="Y164" s="26">
        <v>5993.85</v>
      </c>
      <c r="Z164" s="36">
        <f t="shared" si="23"/>
        <v>0</v>
      </c>
      <c r="AA164" s="27">
        <v>45838</v>
      </c>
      <c r="AB164" s="28">
        <v>45828</v>
      </c>
      <c r="AC164" s="22"/>
      <c r="AD164" s="22"/>
      <c r="AE164" s="10"/>
      <c r="AF164" s="22">
        <f t="shared" si="24"/>
        <v>-45838</v>
      </c>
      <c r="AG164" s="35" t="s">
        <v>57</v>
      </c>
      <c r="AH164" s="34" t="s">
        <v>586</v>
      </c>
    </row>
    <row r="165" spans="1:34" s="19" customFormat="1" ht="75" x14ac:dyDescent="0.3">
      <c r="A165" s="10">
        <v>164</v>
      </c>
      <c r="B165" s="29">
        <v>14451906</v>
      </c>
      <c r="C165" s="30">
        <v>45813</v>
      </c>
      <c r="D165" s="30">
        <v>45817</v>
      </c>
      <c r="E165" s="31" t="s">
        <v>587</v>
      </c>
      <c r="F165" s="31" t="s">
        <v>588</v>
      </c>
      <c r="G165" s="22" t="s">
        <v>105</v>
      </c>
      <c r="H165" s="22">
        <v>150</v>
      </c>
      <c r="I165" s="10">
        <v>0.4</v>
      </c>
      <c r="J165" s="10" t="s">
        <v>40</v>
      </c>
      <c r="K165" s="10" t="s">
        <v>41</v>
      </c>
      <c r="L165" s="10" t="s">
        <v>55</v>
      </c>
      <c r="M165" s="31" t="s">
        <v>589</v>
      </c>
      <c r="N165" s="23" t="s">
        <v>44</v>
      </c>
      <c r="O165" s="24">
        <v>162</v>
      </c>
      <c r="P165" s="60">
        <f t="shared" si="19"/>
        <v>11</v>
      </c>
      <c r="Q165" s="30">
        <v>45828</v>
      </c>
      <c r="R165" s="10">
        <f t="shared" si="20"/>
        <v>5</v>
      </c>
      <c r="S165" s="30">
        <f>AA165</f>
        <v>45833</v>
      </c>
      <c r="T165" s="10">
        <v>30</v>
      </c>
      <c r="U165" s="16">
        <f t="shared" si="21"/>
        <v>45863</v>
      </c>
      <c r="V165" s="16" t="str">
        <f t="shared" ca="1" si="22"/>
        <v>Срок вышел</v>
      </c>
      <c r="W165" s="23" t="str">
        <f t="shared" si="26"/>
        <v>162-150/0,4/III/Т/25</v>
      </c>
      <c r="X165" s="25">
        <v>47924.1</v>
      </c>
      <c r="Y165" s="26">
        <v>47924.1</v>
      </c>
      <c r="Z165" s="36">
        <f t="shared" si="23"/>
        <v>0</v>
      </c>
      <c r="AA165" s="27">
        <v>45833</v>
      </c>
      <c r="AB165" s="28">
        <v>45828</v>
      </c>
      <c r="AC165" s="22"/>
      <c r="AD165" s="22"/>
      <c r="AE165" s="10"/>
      <c r="AF165" s="22">
        <f t="shared" si="24"/>
        <v>-45833</v>
      </c>
      <c r="AG165" s="35" t="s">
        <v>57</v>
      </c>
      <c r="AH165" s="34" t="s">
        <v>590</v>
      </c>
    </row>
    <row r="166" spans="1:34" s="19" customFormat="1" ht="75" x14ac:dyDescent="0.3">
      <c r="A166" s="10">
        <v>165</v>
      </c>
      <c r="B166" s="29">
        <v>14359611</v>
      </c>
      <c r="C166" s="30">
        <v>45805</v>
      </c>
      <c r="D166" s="30">
        <v>45818</v>
      </c>
      <c r="E166" s="31" t="s">
        <v>591</v>
      </c>
      <c r="F166" s="31" t="s">
        <v>592</v>
      </c>
      <c r="G166" s="22" t="s">
        <v>593</v>
      </c>
      <c r="H166" s="22">
        <v>7</v>
      </c>
      <c r="I166" s="10">
        <v>0.22</v>
      </c>
      <c r="J166" s="10" t="s">
        <v>40</v>
      </c>
      <c r="K166" s="10" t="s">
        <v>48</v>
      </c>
      <c r="L166" s="10" t="s">
        <v>42</v>
      </c>
      <c r="M166" s="31" t="s">
        <v>594</v>
      </c>
      <c r="N166" s="23" t="s">
        <v>44</v>
      </c>
      <c r="O166" s="24">
        <v>163</v>
      </c>
      <c r="P166" s="60">
        <f t="shared" si="19"/>
        <v>10</v>
      </c>
      <c r="Q166" s="30">
        <f t="shared" si="27"/>
        <v>45828</v>
      </c>
      <c r="R166" s="10">
        <f t="shared" si="20"/>
        <v>0</v>
      </c>
      <c r="S166" s="30">
        <f t="shared" si="25"/>
        <v>45828</v>
      </c>
      <c r="T166" s="10">
        <v>120</v>
      </c>
      <c r="U166" s="16">
        <f t="shared" si="21"/>
        <v>45948</v>
      </c>
      <c r="V166" s="16" t="str">
        <f t="shared" ca="1" si="22"/>
        <v>Осталось 79</v>
      </c>
      <c r="W166" s="23" t="str">
        <f t="shared" si="26"/>
        <v>163-7/0,22/III/Т/25</v>
      </c>
      <c r="X166" s="25">
        <v>37902.639999999999</v>
      </c>
      <c r="Y166" s="26">
        <v>37902.639999999999</v>
      </c>
      <c r="Z166" s="36">
        <f t="shared" si="23"/>
        <v>0</v>
      </c>
      <c r="AA166" s="27">
        <v>45828</v>
      </c>
      <c r="AB166" s="28">
        <v>45828</v>
      </c>
      <c r="AC166" s="22"/>
      <c r="AD166" s="22"/>
      <c r="AE166" s="10"/>
      <c r="AF166" s="22">
        <f t="shared" si="24"/>
        <v>-45828</v>
      </c>
      <c r="AG166" s="35" t="s">
        <v>57</v>
      </c>
      <c r="AH166" s="34" t="s">
        <v>595</v>
      </c>
    </row>
    <row r="167" spans="1:34" s="19" customFormat="1" ht="131.25" x14ac:dyDescent="0.3">
      <c r="A167" s="10">
        <v>166</v>
      </c>
      <c r="B167" s="29">
        <v>14361455</v>
      </c>
      <c r="C167" s="30">
        <v>45805</v>
      </c>
      <c r="D167" s="30">
        <v>45818</v>
      </c>
      <c r="E167" s="31" t="s">
        <v>596</v>
      </c>
      <c r="F167" s="31" t="s">
        <v>597</v>
      </c>
      <c r="G167" s="22" t="s">
        <v>598</v>
      </c>
      <c r="H167" s="22">
        <v>62</v>
      </c>
      <c r="I167" s="10">
        <v>0.4</v>
      </c>
      <c r="J167" s="10" t="s">
        <v>40</v>
      </c>
      <c r="K167" s="10" t="s">
        <v>48</v>
      </c>
      <c r="L167" s="10" t="s">
        <v>55</v>
      </c>
      <c r="M167" s="31" t="s">
        <v>599</v>
      </c>
      <c r="N167" s="23" t="s">
        <v>44</v>
      </c>
      <c r="O167" s="24">
        <v>164</v>
      </c>
      <c r="P167" s="60">
        <f t="shared" si="19"/>
        <v>10</v>
      </c>
      <c r="Q167" s="30">
        <f t="shared" si="27"/>
        <v>45828</v>
      </c>
      <c r="R167" s="10">
        <f t="shared" si="20"/>
        <v>10</v>
      </c>
      <c r="S167" s="30">
        <f t="shared" si="25"/>
        <v>45838</v>
      </c>
      <c r="T167" s="10">
        <v>30</v>
      </c>
      <c r="U167" s="16">
        <f t="shared" si="21"/>
        <v>45868</v>
      </c>
      <c r="V167" s="16" t="str">
        <f t="shared" ca="1" si="22"/>
        <v>Срок вышел</v>
      </c>
      <c r="W167" s="23" t="str">
        <f t="shared" si="26"/>
        <v>164-62/0,4/III/Т/25</v>
      </c>
      <c r="X167" s="25">
        <v>9648.9599999999991</v>
      </c>
      <c r="Y167" s="26">
        <v>9648.9599999999991</v>
      </c>
      <c r="Z167" s="36">
        <f t="shared" si="23"/>
        <v>0</v>
      </c>
      <c r="AA167" s="27">
        <v>45838</v>
      </c>
      <c r="AB167" s="28">
        <v>45828</v>
      </c>
      <c r="AC167" s="22"/>
      <c r="AD167" s="22"/>
      <c r="AE167" s="10"/>
      <c r="AF167" s="22">
        <f t="shared" si="24"/>
        <v>-45838</v>
      </c>
      <c r="AG167" s="35" t="s">
        <v>57</v>
      </c>
      <c r="AH167" s="34" t="s">
        <v>600</v>
      </c>
    </row>
    <row r="168" spans="1:34" s="19" customFormat="1" ht="93.75" x14ac:dyDescent="0.3">
      <c r="A168" s="10">
        <v>167</v>
      </c>
      <c r="B168" s="29">
        <v>667</v>
      </c>
      <c r="C168" s="30">
        <v>45736</v>
      </c>
      <c r="D168" s="30">
        <v>45818</v>
      </c>
      <c r="E168" s="31" t="s">
        <v>601</v>
      </c>
      <c r="F168" s="31" t="s">
        <v>602</v>
      </c>
      <c r="G168" s="22" t="s">
        <v>143</v>
      </c>
      <c r="H168" s="22">
        <v>3</v>
      </c>
      <c r="I168" s="10">
        <v>0.22</v>
      </c>
      <c r="J168" s="10" t="s">
        <v>40</v>
      </c>
      <c r="K168" s="10" t="s">
        <v>153</v>
      </c>
      <c r="L168" s="10" t="s">
        <v>42</v>
      </c>
      <c r="M168" s="31" t="s">
        <v>603</v>
      </c>
      <c r="N168" s="23" t="s">
        <v>44</v>
      </c>
      <c r="O168" s="24" t="s">
        <v>604</v>
      </c>
      <c r="P168" s="60">
        <f t="shared" si="19"/>
        <v>10</v>
      </c>
      <c r="Q168" s="30">
        <f t="shared" si="27"/>
        <v>45828</v>
      </c>
      <c r="R168" s="10">
        <f t="shared" si="20"/>
        <v>0</v>
      </c>
      <c r="S168" s="30">
        <f t="shared" si="25"/>
        <v>45828</v>
      </c>
      <c r="T168" s="10">
        <v>30</v>
      </c>
      <c r="U168" s="16">
        <f t="shared" si="21"/>
        <v>45858</v>
      </c>
      <c r="V168" s="16" t="str">
        <f t="shared" ca="1" si="22"/>
        <v>Срок вышел</v>
      </c>
      <c r="W168" s="23" t="str">
        <f t="shared" si="26"/>
        <v>165Б-3/0,22/III/Т/25</v>
      </c>
      <c r="X168" s="25">
        <v>9648.9599999999991</v>
      </c>
      <c r="Y168" s="26">
        <v>9648.9599999999991</v>
      </c>
      <c r="Z168" s="36">
        <f t="shared" si="23"/>
        <v>0</v>
      </c>
      <c r="AA168" s="27">
        <v>45828</v>
      </c>
      <c r="AB168" s="28" t="s">
        <v>605</v>
      </c>
      <c r="AC168" s="22"/>
      <c r="AD168" s="22"/>
      <c r="AE168" s="10"/>
      <c r="AF168" s="22">
        <f t="shared" si="24"/>
        <v>-45828</v>
      </c>
      <c r="AG168" s="35" t="s">
        <v>57</v>
      </c>
      <c r="AH168" s="34" t="s">
        <v>606</v>
      </c>
    </row>
    <row r="169" spans="1:34" s="19" customFormat="1" ht="93.75" x14ac:dyDescent="0.3">
      <c r="A169" s="10">
        <v>168</v>
      </c>
      <c r="B169" s="29">
        <v>731</v>
      </c>
      <c r="C169" s="30">
        <v>45742</v>
      </c>
      <c r="D169" s="30">
        <v>45818</v>
      </c>
      <c r="E169" s="31" t="s">
        <v>607</v>
      </c>
      <c r="F169" s="31" t="s">
        <v>608</v>
      </c>
      <c r="G169" s="22" t="s">
        <v>143</v>
      </c>
      <c r="H169" s="22">
        <v>3</v>
      </c>
      <c r="I169" s="10">
        <v>0.22</v>
      </c>
      <c r="J169" s="10" t="s">
        <v>40</v>
      </c>
      <c r="K169" s="10" t="s">
        <v>48</v>
      </c>
      <c r="L169" s="10" t="s">
        <v>42</v>
      </c>
      <c r="M169" s="31" t="s">
        <v>609</v>
      </c>
      <c r="N169" s="23" t="s">
        <v>44</v>
      </c>
      <c r="O169" s="24" t="s">
        <v>610</v>
      </c>
      <c r="P169" s="60">
        <f t="shared" si="19"/>
        <v>10</v>
      </c>
      <c r="Q169" s="30">
        <f t="shared" si="27"/>
        <v>45828</v>
      </c>
      <c r="R169" s="10">
        <f t="shared" si="20"/>
        <v>-1</v>
      </c>
      <c r="S169" s="30">
        <f t="shared" si="25"/>
        <v>45827</v>
      </c>
      <c r="T169" s="10">
        <v>30</v>
      </c>
      <c r="U169" s="16">
        <f t="shared" si="21"/>
        <v>45857</v>
      </c>
      <c r="V169" s="16" t="str">
        <f t="shared" ca="1" si="22"/>
        <v>Срок вышел</v>
      </c>
      <c r="W169" s="23" t="str">
        <f t="shared" si="26"/>
        <v>166Б-3/0,22/III/Т/25</v>
      </c>
      <c r="X169" s="25">
        <v>9648.9599999999991</v>
      </c>
      <c r="Y169" s="26">
        <v>9648.9599999999991</v>
      </c>
      <c r="Z169" s="36">
        <f t="shared" si="23"/>
        <v>0</v>
      </c>
      <c r="AA169" s="27">
        <v>45827</v>
      </c>
      <c r="AB169" s="28" t="s">
        <v>605</v>
      </c>
      <c r="AC169" s="22"/>
      <c r="AD169" s="22"/>
      <c r="AE169" s="10"/>
      <c r="AF169" s="22">
        <f t="shared" si="24"/>
        <v>-45827</v>
      </c>
      <c r="AG169" s="35" t="s">
        <v>57</v>
      </c>
      <c r="AH169" s="34" t="s">
        <v>611</v>
      </c>
    </row>
    <row r="170" spans="1:34" s="19" customFormat="1" ht="93.75" x14ac:dyDescent="0.3">
      <c r="A170" s="10">
        <v>169</v>
      </c>
      <c r="B170" s="29">
        <v>1291</v>
      </c>
      <c r="C170" s="30">
        <v>45813</v>
      </c>
      <c r="D170" s="30">
        <v>45818</v>
      </c>
      <c r="E170" s="31" t="s">
        <v>612</v>
      </c>
      <c r="F170" s="31" t="s">
        <v>613</v>
      </c>
      <c r="G170" s="22" t="s">
        <v>143</v>
      </c>
      <c r="H170" s="22">
        <v>3</v>
      </c>
      <c r="I170" s="10">
        <v>0.22</v>
      </c>
      <c r="J170" s="10" t="s">
        <v>40</v>
      </c>
      <c r="K170" s="10" t="s">
        <v>48</v>
      </c>
      <c r="L170" s="10" t="s">
        <v>42</v>
      </c>
      <c r="M170" s="31" t="s">
        <v>603</v>
      </c>
      <c r="N170" s="23" t="s">
        <v>44</v>
      </c>
      <c r="O170" s="24" t="s">
        <v>614</v>
      </c>
      <c r="P170" s="60">
        <f t="shared" si="19"/>
        <v>10</v>
      </c>
      <c r="Q170" s="30">
        <f t="shared" si="27"/>
        <v>45828</v>
      </c>
      <c r="R170" s="10">
        <f t="shared" si="20"/>
        <v>-45828</v>
      </c>
      <c r="S170" s="30">
        <f t="shared" si="25"/>
        <v>0</v>
      </c>
      <c r="T170" s="10">
        <v>30</v>
      </c>
      <c r="U170" s="16">
        <f t="shared" si="21"/>
        <v>30</v>
      </c>
      <c r="V170" s="16" t="str">
        <f t="shared" ca="1" si="22"/>
        <v>Срок вышел</v>
      </c>
      <c r="W170" s="23" t="str">
        <f t="shared" si="26"/>
        <v>167Б-3/0,22/III/Т/25</v>
      </c>
      <c r="X170" s="25">
        <v>9648.9599999999991</v>
      </c>
      <c r="Y170" s="26"/>
      <c r="Z170" s="36">
        <f t="shared" si="23"/>
        <v>9648.9599999999991</v>
      </c>
      <c r="AA170" s="27"/>
      <c r="AB170" s="28" t="s">
        <v>605</v>
      </c>
      <c r="AC170" s="22"/>
      <c r="AD170" s="22"/>
      <c r="AE170" s="10"/>
      <c r="AF170" s="22">
        <f t="shared" si="24"/>
        <v>0</v>
      </c>
      <c r="AG170" s="35" t="s">
        <v>394</v>
      </c>
      <c r="AH170" s="34" t="s">
        <v>606</v>
      </c>
    </row>
    <row r="171" spans="1:34" s="19" customFormat="1" ht="93.75" x14ac:dyDescent="0.3">
      <c r="A171" s="10">
        <v>170</v>
      </c>
      <c r="B171" s="29">
        <v>1302</v>
      </c>
      <c r="C171" s="30">
        <v>45813</v>
      </c>
      <c r="D171" s="30">
        <v>45818</v>
      </c>
      <c r="E171" s="31" t="s">
        <v>225</v>
      </c>
      <c r="F171" s="31" t="s">
        <v>615</v>
      </c>
      <c r="G171" s="22" t="s">
        <v>143</v>
      </c>
      <c r="H171" s="22">
        <v>3</v>
      </c>
      <c r="I171" s="10">
        <v>0.22</v>
      </c>
      <c r="J171" s="10" t="s">
        <v>40</v>
      </c>
      <c r="K171" s="10" t="s">
        <v>48</v>
      </c>
      <c r="L171" s="10" t="s">
        <v>42</v>
      </c>
      <c r="M171" s="31" t="s">
        <v>609</v>
      </c>
      <c r="N171" s="23" t="s">
        <v>44</v>
      </c>
      <c r="O171" s="24" t="s">
        <v>616</v>
      </c>
      <c r="P171" s="60">
        <f t="shared" si="19"/>
        <v>10</v>
      </c>
      <c r="Q171" s="30">
        <f t="shared" si="27"/>
        <v>45828</v>
      </c>
      <c r="R171" s="10">
        <f t="shared" si="20"/>
        <v>-45828</v>
      </c>
      <c r="S171" s="30">
        <f t="shared" si="25"/>
        <v>0</v>
      </c>
      <c r="T171" s="10"/>
      <c r="U171" s="16">
        <f t="shared" si="21"/>
        <v>0</v>
      </c>
      <c r="V171" s="16" t="str">
        <f t="shared" ca="1" si="22"/>
        <v>Срок вышел</v>
      </c>
      <c r="W171" s="23" t="str">
        <f t="shared" si="26"/>
        <v>168Б-3/0,22/III/Т/25</v>
      </c>
      <c r="X171" s="25">
        <v>9648.9599999999991</v>
      </c>
      <c r="Y171" s="26"/>
      <c r="Z171" s="36">
        <f t="shared" si="23"/>
        <v>9648.9599999999991</v>
      </c>
      <c r="AA171" s="27"/>
      <c r="AB171" s="28"/>
      <c r="AC171" s="22"/>
      <c r="AD171" s="22"/>
      <c r="AE171" s="10"/>
      <c r="AF171" s="22">
        <f t="shared" si="24"/>
        <v>0</v>
      </c>
      <c r="AG171" s="17" t="s">
        <v>394</v>
      </c>
      <c r="AH171" s="34" t="s">
        <v>611</v>
      </c>
    </row>
    <row r="172" spans="1:34" s="19" customFormat="1" ht="93.75" x14ac:dyDescent="0.3">
      <c r="A172" s="10">
        <v>171</v>
      </c>
      <c r="B172" s="29">
        <v>1327</v>
      </c>
      <c r="C172" s="30">
        <v>45817</v>
      </c>
      <c r="D172" s="30">
        <v>45818</v>
      </c>
      <c r="E172" s="31" t="s">
        <v>617</v>
      </c>
      <c r="F172" s="31" t="s">
        <v>618</v>
      </c>
      <c r="G172" s="22" t="s">
        <v>143</v>
      </c>
      <c r="H172" s="22">
        <v>3</v>
      </c>
      <c r="I172" s="10">
        <v>0.22</v>
      </c>
      <c r="J172" s="10" t="s">
        <v>40</v>
      </c>
      <c r="K172" s="10" t="s">
        <v>48</v>
      </c>
      <c r="L172" s="10" t="s">
        <v>42</v>
      </c>
      <c r="M172" s="31" t="s">
        <v>619</v>
      </c>
      <c r="N172" s="23" t="s">
        <v>44</v>
      </c>
      <c r="O172" s="24" t="s">
        <v>620</v>
      </c>
      <c r="P172" s="60">
        <f t="shared" si="19"/>
        <v>10</v>
      </c>
      <c r="Q172" s="30">
        <f t="shared" si="27"/>
        <v>45828</v>
      </c>
      <c r="R172" s="10">
        <f t="shared" si="20"/>
        <v>-45828</v>
      </c>
      <c r="S172" s="30">
        <f t="shared" si="25"/>
        <v>0</v>
      </c>
      <c r="T172" s="10">
        <v>30</v>
      </c>
      <c r="U172" s="16">
        <f t="shared" si="21"/>
        <v>30</v>
      </c>
      <c r="V172" s="16" t="str">
        <f t="shared" ca="1" si="22"/>
        <v>Срок вышел</v>
      </c>
      <c r="W172" s="23" t="str">
        <f t="shared" si="26"/>
        <v>169Б-3/0,22/III/Т/25</v>
      </c>
      <c r="X172" s="25">
        <v>9648.9599999999991</v>
      </c>
      <c r="Y172" s="26"/>
      <c r="Z172" s="36">
        <f t="shared" si="23"/>
        <v>9648.9599999999991</v>
      </c>
      <c r="AA172" s="27"/>
      <c r="AB172" s="28"/>
      <c r="AC172" s="22"/>
      <c r="AD172" s="22"/>
      <c r="AE172" s="10"/>
      <c r="AF172" s="22">
        <f t="shared" si="24"/>
        <v>0</v>
      </c>
      <c r="AG172" s="17" t="s">
        <v>394</v>
      </c>
      <c r="AH172" s="34"/>
    </row>
    <row r="173" spans="1:34" s="19" customFormat="1" ht="93.75" x14ac:dyDescent="0.3">
      <c r="A173" s="10">
        <v>172</v>
      </c>
      <c r="B173" s="29">
        <v>14282583</v>
      </c>
      <c r="C173" s="30">
        <v>45798</v>
      </c>
      <c r="D173" s="30">
        <v>45824</v>
      </c>
      <c r="E173" s="31" t="s">
        <v>621</v>
      </c>
      <c r="F173" s="31" t="s">
        <v>622</v>
      </c>
      <c r="G173" s="22" t="s">
        <v>143</v>
      </c>
      <c r="H173" s="22">
        <v>15</v>
      </c>
      <c r="I173" s="10">
        <v>0.4</v>
      </c>
      <c r="J173" s="10" t="s">
        <v>40</v>
      </c>
      <c r="K173" s="10" t="s">
        <v>48</v>
      </c>
      <c r="L173" s="10" t="s">
        <v>42</v>
      </c>
      <c r="M173" s="31" t="s">
        <v>623</v>
      </c>
      <c r="N173" s="23" t="s">
        <v>44</v>
      </c>
      <c r="O173" s="24">
        <v>170</v>
      </c>
      <c r="P173" s="60">
        <f t="shared" si="19"/>
        <v>9</v>
      </c>
      <c r="Q173" s="30">
        <v>45833</v>
      </c>
      <c r="R173" s="10">
        <f t="shared" si="20"/>
        <v>2</v>
      </c>
      <c r="S173" s="30">
        <f t="shared" si="25"/>
        <v>45835</v>
      </c>
      <c r="T173" s="10">
        <v>120</v>
      </c>
      <c r="U173" s="16">
        <f t="shared" si="21"/>
        <v>45955</v>
      </c>
      <c r="V173" s="16" t="str">
        <f t="shared" ca="1" si="22"/>
        <v>Осталось 86</v>
      </c>
      <c r="W173" s="23" t="str">
        <f t="shared" si="26"/>
        <v>170-15/0,4/III/Т/25</v>
      </c>
      <c r="X173" s="25">
        <v>102070.35</v>
      </c>
      <c r="Y173" s="26">
        <v>102070.35</v>
      </c>
      <c r="Z173" s="36">
        <f t="shared" si="23"/>
        <v>0</v>
      </c>
      <c r="AA173" s="27">
        <v>45835</v>
      </c>
      <c r="AB173" s="28">
        <v>45833</v>
      </c>
      <c r="AC173" s="22"/>
      <c r="AD173" s="22"/>
      <c r="AE173" s="10"/>
      <c r="AF173" s="22">
        <f t="shared" si="24"/>
        <v>-45835</v>
      </c>
      <c r="AG173" s="17" t="s">
        <v>57</v>
      </c>
      <c r="AH173" s="34" t="s">
        <v>624</v>
      </c>
    </row>
    <row r="174" spans="1:34" s="19" customFormat="1" ht="56.25" x14ac:dyDescent="0.3">
      <c r="A174" s="10">
        <v>173</v>
      </c>
      <c r="B174" s="29">
        <v>14513792</v>
      </c>
      <c r="C174" s="30">
        <v>45819</v>
      </c>
      <c r="D174" s="30">
        <v>45825</v>
      </c>
      <c r="E174" s="31" t="s">
        <v>625</v>
      </c>
      <c r="F174" s="31" t="s">
        <v>626</v>
      </c>
      <c r="G174" s="22" t="s">
        <v>143</v>
      </c>
      <c r="H174" s="22">
        <v>7</v>
      </c>
      <c r="I174" s="10">
        <v>0.22</v>
      </c>
      <c r="J174" s="10" t="s">
        <v>40</v>
      </c>
      <c r="K174" s="10" t="s">
        <v>41</v>
      </c>
      <c r="L174" s="10" t="s">
        <v>42</v>
      </c>
      <c r="M174" s="31" t="s">
        <v>627</v>
      </c>
      <c r="N174" s="23" t="s">
        <v>44</v>
      </c>
      <c r="O174" s="24">
        <v>171</v>
      </c>
      <c r="P174" s="60">
        <f t="shared" si="19"/>
        <v>9</v>
      </c>
      <c r="Q174" s="30">
        <v>45834</v>
      </c>
      <c r="R174" s="10">
        <f t="shared" si="20"/>
        <v>0</v>
      </c>
      <c r="S174" s="30">
        <f t="shared" si="25"/>
        <v>45834</v>
      </c>
      <c r="T174" s="10">
        <v>30</v>
      </c>
      <c r="U174" s="16">
        <f t="shared" si="21"/>
        <v>45864</v>
      </c>
      <c r="V174" s="16" t="str">
        <f t="shared" ca="1" si="22"/>
        <v>Срок вышел</v>
      </c>
      <c r="W174" s="23" t="str">
        <f t="shared" si="26"/>
        <v>171-7/0,22/III/Т/25</v>
      </c>
      <c r="X174" s="25">
        <v>30909.64</v>
      </c>
      <c r="Y174" s="26">
        <v>30909.64</v>
      </c>
      <c r="Z174" s="36">
        <f t="shared" si="23"/>
        <v>0</v>
      </c>
      <c r="AA174" s="27">
        <v>45834</v>
      </c>
      <c r="AB174" s="28">
        <v>45834</v>
      </c>
      <c r="AC174" s="22"/>
      <c r="AD174" s="22" t="s">
        <v>628</v>
      </c>
      <c r="AE174" s="16">
        <v>45849</v>
      </c>
      <c r="AF174" s="22">
        <f t="shared" si="24"/>
        <v>15</v>
      </c>
      <c r="AG174" s="17" t="s">
        <v>45</v>
      </c>
      <c r="AH174" s="34" t="s">
        <v>629</v>
      </c>
    </row>
    <row r="175" spans="1:34" s="19" customFormat="1" ht="168.75" x14ac:dyDescent="0.3">
      <c r="A175" s="10">
        <v>174</v>
      </c>
      <c r="B175" s="29">
        <v>14429183</v>
      </c>
      <c r="C175" s="30">
        <v>45811</v>
      </c>
      <c r="D175" s="30">
        <v>45826</v>
      </c>
      <c r="E175" s="31" t="s">
        <v>630</v>
      </c>
      <c r="F175" s="31" t="s">
        <v>631</v>
      </c>
      <c r="G175" s="22" t="s">
        <v>105</v>
      </c>
      <c r="H175" s="22">
        <v>150</v>
      </c>
      <c r="I175" s="10">
        <v>0.4</v>
      </c>
      <c r="J175" s="10" t="s">
        <v>40</v>
      </c>
      <c r="K175" s="10" t="s">
        <v>48</v>
      </c>
      <c r="L175" s="10" t="s">
        <v>55</v>
      </c>
      <c r="M175" s="31" t="s">
        <v>632</v>
      </c>
      <c r="N175" s="23" t="s">
        <v>44</v>
      </c>
      <c r="O175" s="24">
        <v>172</v>
      </c>
      <c r="P175" s="60">
        <f t="shared" si="19"/>
        <v>9</v>
      </c>
      <c r="Q175" s="30">
        <v>45835</v>
      </c>
      <c r="R175" s="10">
        <f t="shared" si="20"/>
        <v>-45835</v>
      </c>
      <c r="S175" s="30">
        <f t="shared" si="25"/>
        <v>0</v>
      </c>
      <c r="T175" s="10">
        <v>120</v>
      </c>
      <c r="U175" s="16">
        <f t="shared" si="21"/>
        <v>120</v>
      </c>
      <c r="V175" s="16" t="str">
        <f t="shared" ca="1" si="22"/>
        <v>Срок вышел</v>
      </c>
      <c r="W175" s="23" t="str">
        <f t="shared" si="26"/>
        <v>172-150/0,4/III/Т/25</v>
      </c>
      <c r="X175" s="25">
        <v>6597838.7300000004</v>
      </c>
      <c r="Y175" s="26"/>
      <c r="Z175" s="36">
        <f t="shared" si="23"/>
        <v>6597838.7300000004</v>
      </c>
      <c r="AA175" s="27"/>
      <c r="AB175" s="28">
        <v>45835</v>
      </c>
      <c r="AC175" s="22"/>
      <c r="AD175" s="22"/>
      <c r="AE175" s="10"/>
      <c r="AF175" s="22">
        <f t="shared" si="24"/>
        <v>0</v>
      </c>
      <c r="AG175" s="17" t="s">
        <v>69</v>
      </c>
      <c r="AH175" s="34" t="s">
        <v>633</v>
      </c>
    </row>
    <row r="176" spans="1:34" s="19" customFormat="1" ht="56.25" x14ac:dyDescent="0.3">
      <c r="A176" s="10">
        <v>175</v>
      </c>
      <c r="B176" s="29">
        <v>1361</v>
      </c>
      <c r="C176" s="30">
        <v>45819</v>
      </c>
      <c r="D176" s="30">
        <v>45826</v>
      </c>
      <c r="E176" s="31" t="s">
        <v>634</v>
      </c>
      <c r="F176" s="31" t="s">
        <v>635</v>
      </c>
      <c r="G176" s="22" t="s">
        <v>143</v>
      </c>
      <c r="H176" s="22">
        <v>3</v>
      </c>
      <c r="I176" s="10">
        <v>0.22</v>
      </c>
      <c r="J176" s="10" t="s">
        <v>40</v>
      </c>
      <c r="K176" s="10" t="s">
        <v>153</v>
      </c>
      <c r="L176" s="10" t="s">
        <v>42</v>
      </c>
      <c r="M176" s="31"/>
      <c r="N176" s="23" t="s">
        <v>44</v>
      </c>
      <c r="O176" s="24" t="s">
        <v>636</v>
      </c>
      <c r="P176" s="60">
        <f t="shared" si="19"/>
        <v>10</v>
      </c>
      <c r="Q176" s="30">
        <f t="shared" si="27"/>
        <v>45836</v>
      </c>
      <c r="R176" s="10">
        <f t="shared" si="20"/>
        <v>-8</v>
      </c>
      <c r="S176" s="30">
        <f t="shared" si="25"/>
        <v>45828</v>
      </c>
      <c r="T176" s="10"/>
      <c r="U176" s="16">
        <f t="shared" si="21"/>
        <v>45828</v>
      </c>
      <c r="V176" s="16" t="str">
        <f t="shared" ca="1" si="22"/>
        <v>Срок вышел</v>
      </c>
      <c r="W176" s="23" t="str">
        <f t="shared" si="26"/>
        <v>173Б-3/0,22/III/Т/25</v>
      </c>
      <c r="X176" s="25">
        <v>9648.9599999999991</v>
      </c>
      <c r="Y176" s="26">
        <v>9648.9599999999991</v>
      </c>
      <c r="Z176" s="36">
        <f t="shared" si="23"/>
        <v>0</v>
      </c>
      <c r="AA176" s="27">
        <v>45828</v>
      </c>
      <c r="AB176" s="28"/>
      <c r="AC176" s="22"/>
      <c r="AD176" s="22"/>
      <c r="AE176" s="10"/>
      <c r="AF176" s="22">
        <f t="shared" si="24"/>
        <v>-45828</v>
      </c>
      <c r="AG176" s="17" t="s">
        <v>57</v>
      </c>
      <c r="AH176" s="34"/>
    </row>
    <row r="177" spans="1:34" s="19" customFormat="1" ht="75" x14ac:dyDescent="0.3">
      <c r="A177" s="10">
        <v>176</v>
      </c>
      <c r="B177" s="29">
        <v>14510233</v>
      </c>
      <c r="C177" s="30">
        <v>45819</v>
      </c>
      <c r="D177" s="30">
        <v>45827</v>
      </c>
      <c r="E177" s="31" t="s">
        <v>637</v>
      </c>
      <c r="F177" s="31" t="s">
        <v>638</v>
      </c>
      <c r="G177" s="22" t="s">
        <v>143</v>
      </c>
      <c r="H177" s="22">
        <v>5</v>
      </c>
      <c r="I177" s="10">
        <v>0.22</v>
      </c>
      <c r="J177" s="10" t="s">
        <v>40</v>
      </c>
      <c r="K177" s="10" t="s">
        <v>48</v>
      </c>
      <c r="L177" s="10" t="s">
        <v>42</v>
      </c>
      <c r="M177" s="31" t="s">
        <v>639</v>
      </c>
      <c r="N177" s="23" t="s">
        <v>44</v>
      </c>
      <c r="O177" s="24">
        <v>174</v>
      </c>
      <c r="P177" s="60">
        <f t="shared" si="19"/>
        <v>11</v>
      </c>
      <c r="Q177" s="30">
        <v>45838</v>
      </c>
      <c r="R177" s="10">
        <f t="shared" si="20"/>
        <v>1</v>
      </c>
      <c r="S177" s="30">
        <f t="shared" si="25"/>
        <v>45839</v>
      </c>
      <c r="T177" s="10">
        <v>120</v>
      </c>
      <c r="U177" s="16">
        <f t="shared" si="21"/>
        <v>45959</v>
      </c>
      <c r="V177" s="16" t="str">
        <f t="shared" ca="1" si="22"/>
        <v>Осталось 90</v>
      </c>
      <c r="W177" s="23" t="str">
        <f t="shared" si="26"/>
        <v>174-5/0,22/III/Т/25</v>
      </c>
      <c r="X177" s="25">
        <v>34023.449999999997</v>
      </c>
      <c r="Y177" s="26">
        <v>34023.449999999997</v>
      </c>
      <c r="Z177" s="36">
        <f t="shared" si="23"/>
        <v>0</v>
      </c>
      <c r="AA177" s="27">
        <v>45839</v>
      </c>
      <c r="AB177" s="28">
        <v>45838</v>
      </c>
      <c r="AC177" s="22"/>
      <c r="AD177" s="22"/>
      <c r="AE177" s="10"/>
      <c r="AF177" s="22">
        <f t="shared" si="24"/>
        <v>-45839</v>
      </c>
      <c r="AG177" s="17" t="s">
        <v>57</v>
      </c>
      <c r="AH177" s="34" t="s">
        <v>640</v>
      </c>
    </row>
    <row r="178" spans="1:34" s="19" customFormat="1" ht="37.5" x14ac:dyDescent="0.3">
      <c r="A178" s="10">
        <v>177</v>
      </c>
      <c r="B178" s="29">
        <v>1346</v>
      </c>
      <c r="C178" s="30">
        <v>45818</v>
      </c>
      <c r="D178" s="30">
        <v>45826</v>
      </c>
      <c r="E178" s="31" t="s">
        <v>641</v>
      </c>
      <c r="F178" s="31" t="s">
        <v>642</v>
      </c>
      <c r="G178" s="22" t="s">
        <v>143</v>
      </c>
      <c r="H178" s="22">
        <v>3</v>
      </c>
      <c r="I178" s="10">
        <v>0.22</v>
      </c>
      <c r="J178" s="10" t="s">
        <v>40</v>
      </c>
      <c r="K178" s="10" t="s">
        <v>153</v>
      </c>
      <c r="L178" s="10" t="s">
        <v>42</v>
      </c>
      <c r="M178" s="31"/>
      <c r="N178" s="23" t="s">
        <v>44</v>
      </c>
      <c r="O178" s="24" t="s">
        <v>643</v>
      </c>
      <c r="P178" s="60">
        <f t="shared" si="19"/>
        <v>10</v>
      </c>
      <c r="Q178" s="30">
        <f t="shared" si="27"/>
        <v>45836</v>
      </c>
      <c r="R178" s="10">
        <f t="shared" si="20"/>
        <v>-8</v>
      </c>
      <c r="S178" s="30">
        <f t="shared" si="25"/>
        <v>45828</v>
      </c>
      <c r="T178" s="10"/>
      <c r="U178" s="16">
        <f t="shared" si="21"/>
        <v>45828</v>
      </c>
      <c r="V178" s="16" t="str">
        <f t="shared" ca="1" si="22"/>
        <v>Срок вышел</v>
      </c>
      <c r="W178" s="23" t="str">
        <f t="shared" si="26"/>
        <v>175Б-3/0,22/III/Т/25</v>
      </c>
      <c r="X178" s="25">
        <v>9648.9599999999991</v>
      </c>
      <c r="Y178" s="26">
        <v>9648.9599999999991</v>
      </c>
      <c r="Z178" s="36">
        <f t="shared" si="23"/>
        <v>0</v>
      </c>
      <c r="AA178" s="27">
        <v>45828</v>
      </c>
      <c r="AB178" s="28"/>
      <c r="AC178" s="22"/>
      <c r="AD178" s="22"/>
      <c r="AE178" s="10"/>
      <c r="AF178" s="22">
        <f t="shared" si="24"/>
        <v>-45828</v>
      </c>
      <c r="AG178" s="17" t="s">
        <v>57</v>
      </c>
      <c r="AH178" s="34"/>
    </row>
    <row r="179" spans="1:34" s="19" customFormat="1" ht="56.25" x14ac:dyDescent="0.3">
      <c r="A179" s="10">
        <v>178</v>
      </c>
      <c r="B179" s="29">
        <v>1331</v>
      </c>
      <c r="C179" s="30">
        <v>45817</v>
      </c>
      <c r="D179" s="30">
        <v>45826</v>
      </c>
      <c r="E179" s="31" t="s">
        <v>617</v>
      </c>
      <c r="F179" s="31" t="s">
        <v>644</v>
      </c>
      <c r="G179" s="22" t="s">
        <v>143</v>
      </c>
      <c r="H179" s="22">
        <v>3</v>
      </c>
      <c r="I179" s="10">
        <v>0.22</v>
      </c>
      <c r="J179" s="10" t="s">
        <v>40</v>
      </c>
      <c r="K179" s="10" t="s">
        <v>153</v>
      </c>
      <c r="L179" s="10" t="s">
        <v>42</v>
      </c>
      <c r="M179" s="31"/>
      <c r="N179" s="23" t="s">
        <v>44</v>
      </c>
      <c r="O179" s="24" t="s">
        <v>645</v>
      </c>
      <c r="P179" s="60">
        <f t="shared" si="19"/>
        <v>10</v>
      </c>
      <c r="Q179" s="30">
        <f t="shared" si="27"/>
        <v>45836</v>
      </c>
      <c r="R179" s="10">
        <f t="shared" si="20"/>
        <v>-45836</v>
      </c>
      <c r="S179" s="30">
        <f t="shared" si="25"/>
        <v>0</v>
      </c>
      <c r="T179" s="10"/>
      <c r="U179" s="16">
        <f t="shared" si="21"/>
        <v>0</v>
      </c>
      <c r="V179" s="16" t="str">
        <f t="shared" ca="1" si="22"/>
        <v>Срок вышел</v>
      </c>
      <c r="W179" s="23" t="str">
        <f t="shared" si="26"/>
        <v>176Б-3/0,22/III/Т/25</v>
      </c>
      <c r="X179" s="25">
        <v>9648.9599999999991</v>
      </c>
      <c r="Y179" s="26"/>
      <c r="Z179" s="36">
        <f t="shared" si="23"/>
        <v>9648.9599999999991</v>
      </c>
      <c r="AA179" s="27"/>
      <c r="AB179" s="28"/>
      <c r="AC179" s="22"/>
      <c r="AD179" s="22"/>
      <c r="AE179" s="10"/>
      <c r="AF179" s="22">
        <f t="shared" si="24"/>
        <v>0</v>
      </c>
      <c r="AG179" s="17" t="s">
        <v>394</v>
      </c>
      <c r="AH179" s="34"/>
    </row>
    <row r="180" spans="1:34" s="19" customFormat="1" ht="56.25" x14ac:dyDescent="0.3">
      <c r="A180" s="10">
        <v>179</v>
      </c>
      <c r="B180" s="29">
        <v>1332</v>
      </c>
      <c r="C180" s="30">
        <v>45817</v>
      </c>
      <c r="D180" s="30">
        <v>45826</v>
      </c>
      <c r="E180" s="31" t="s">
        <v>617</v>
      </c>
      <c r="F180" s="31" t="s">
        <v>646</v>
      </c>
      <c r="G180" s="22" t="s">
        <v>143</v>
      </c>
      <c r="H180" s="22">
        <v>3</v>
      </c>
      <c r="I180" s="10">
        <v>0.22</v>
      </c>
      <c r="J180" s="10" t="s">
        <v>40</v>
      </c>
      <c r="K180" s="10" t="s">
        <v>153</v>
      </c>
      <c r="L180" s="10" t="s">
        <v>42</v>
      </c>
      <c r="M180" s="31"/>
      <c r="N180" s="23" t="s">
        <v>44</v>
      </c>
      <c r="O180" s="24" t="s">
        <v>647</v>
      </c>
      <c r="P180" s="60">
        <f t="shared" si="19"/>
        <v>10</v>
      </c>
      <c r="Q180" s="30">
        <f t="shared" si="27"/>
        <v>45836</v>
      </c>
      <c r="R180" s="10">
        <f t="shared" si="20"/>
        <v>24</v>
      </c>
      <c r="S180" s="30">
        <f t="shared" si="25"/>
        <v>45860</v>
      </c>
      <c r="T180" s="10"/>
      <c r="U180" s="16">
        <f t="shared" si="21"/>
        <v>45860</v>
      </c>
      <c r="V180" s="16" t="str">
        <f t="shared" ca="1" si="22"/>
        <v>Срок вышел</v>
      </c>
      <c r="W180" s="23" t="str">
        <f t="shared" si="26"/>
        <v>177Б-3/0,22/III/Т/25</v>
      </c>
      <c r="X180" s="25">
        <v>9648.9599999999991</v>
      </c>
      <c r="Y180" s="26">
        <v>9648.9599999999991</v>
      </c>
      <c r="Z180" s="36">
        <f t="shared" si="23"/>
        <v>0</v>
      </c>
      <c r="AA180" s="27">
        <v>45860</v>
      </c>
      <c r="AB180" s="28">
        <v>45835</v>
      </c>
      <c r="AC180" s="22"/>
      <c r="AD180" s="22"/>
      <c r="AE180" s="10"/>
      <c r="AF180" s="22">
        <f t="shared" si="24"/>
        <v>-45860</v>
      </c>
      <c r="AG180" s="17" t="s">
        <v>57</v>
      </c>
      <c r="AH180" s="34"/>
    </row>
    <row r="181" spans="1:34" s="19" customFormat="1" ht="56.25" x14ac:dyDescent="0.3">
      <c r="A181" s="10">
        <v>180</v>
      </c>
      <c r="B181" s="29">
        <v>1328</v>
      </c>
      <c r="C181" s="30">
        <v>45817</v>
      </c>
      <c r="D181" s="30">
        <v>45826</v>
      </c>
      <c r="E181" s="31" t="s">
        <v>617</v>
      </c>
      <c r="F181" s="31" t="s">
        <v>618</v>
      </c>
      <c r="G181" s="22" t="s">
        <v>143</v>
      </c>
      <c r="H181" s="22">
        <v>3</v>
      </c>
      <c r="I181" s="10">
        <v>0.22</v>
      </c>
      <c r="J181" s="10" t="s">
        <v>40</v>
      </c>
      <c r="K181" s="10" t="s">
        <v>153</v>
      </c>
      <c r="L181" s="10" t="s">
        <v>42</v>
      </c>
      <c r="M181" s="31"/>
      <c r="N181" s="23" t="s">
        <v>44</v>
      </c>
      <c r="O181" s="24" t="s">
        <v>648</v>
      </c>
      <c r="P181" s="60">
        <f t="shared" si="19"/>
        <v>10</v>
      </c>
      <c r="Q181" s="30">
        <f t="shared" si="27"/>
        <v>45836</v>
      </c>
      <c r="R181" s="10">
        <f t="shared" si="20"/>
        <v>-45836</v>
      </c>
      <c r="S181" s="30">
        <f t="shared" si="25"/>
        <v>0</v>
      </c>
      <c r="T181" s="10"/>
      <c r="U181" s="16">
        <f t="shared" si="21"/>
        <v>0</v>
      </c>
      <c r="V181" s="16" t="str">
        <f t="shared" ca="1" si="22"/>
        <v>Срок вышел</v>
      </c>
      <c r="W181" s="23" t="str">
        <f t="shared" si="26"/>
        <v>178Б-3/0,22/III/Т/25</v>
      </c>
      <c r="X181" s="25">
        <v>9648.9599999999991</v>
      </c>
      <c r="Y181" s="26"/>
      <c r="Z181" s="36">
        <f t="shared" si="23"/>
        <v>9648.9599999999991</v>
      </c>
      <c r="AA181" s="27"/>
      <c r="AB181" s="28"/>
      <c r="AC181" s="22"/>
      <c r="AD181" s="22"/>
      <c r="AE181" s="10"/>
      <c r="AF181" s="22">
        <f t="shared" si="24"/>
        <v>0</v>
      </c>
      <c r="AG181" s="17" t="s">
        <v>394</v>
      </c>
      <c r="AH181" s="34"/>
    </row>
    <row r="182" spans="1:34" s="19" customFormat="1" ht="93.75" x14ac:dyDescent="0.3">
      <c r="A182" s="10">
        <v>181</v>
      </c>
      <c r="B182" s="29">
        <v>1301</v>
      </c>
      <c r="C182" s="30">
        <v>45813</v>
      </c>
      <c r="D182" s="30">
        <v>45826</v>
      </c>
      <c r="E182" s="31" t="s">
        <v>649</v>
      </c>
      <c r="F182" s="31" t="s">
        <v>650</v>
      </c>
      <c r="G182" s="22" t="s">
        <v>143</v>
      </c>
      <c r="H182" s="22">
        <v>3</v>
      </c>
      <c r="I182" s="10">
        <v>0.22</v>
      </c>
      <c r="J182" s="10" t="s">
        <v>40</v>
      </c>
      <c r="K182" s="10" t="s">
        <v>153</v>
      </c>
      <c r="L182" s="10" t="s">
        <v>42</v>
      </c>
      <c r="M182" s="31" t="s">
        <v>651</v>
      </c>
      <c r="N182" s="23" t="s">
        <v>44</v>
      </c>
      <c r="O182" s="24" t="s">
        <v>652</v>
      </c>
      <c r="P182" s="60">
        <f t="shared" si="19"/>
        <v>10</v>
      </c>
      <c r="Q182" s="30">
        <f t="shared" si="27"/>
        <v>45836</v>
      </c>
      <c r="R182" s="10">
        <f t="shared" si="20"/>
        <v>2</v>
      </c>
      <c r="S182" s="30">
        <f t="shared" si="25"/>
        <v>45838</v>
      </c>
      <c r="T182" s="10"/>
      <c r="U182" s="16">
        <f t="shared" si="21"/>
        <v>45838</v>
      </c>
      <c r="V182" s="16" t="str">
        <f t="shared" ca="1" si="22"/>
        <v>Срок вышел</v>
      </c>
      <c r="W182" s="23" t="str">
        <f>O182&amp;"-"&amp;H182&amp;"/"&amp;I182&amp;"/"&amp;J182&amp;"/Т/25"</f>
        <v>179Б-3/0,22/III/Т/25</v>
      </c>
      <c r="X182" s="25">
        <v>9648.9599999999991</v>
      </c>
      <c r="Y182" s="26">
        <v>9648.9599999999991</v>
      </c>
      <c r="Z182" s="36">
        <f t="shared" si="23"/>
        <v>0</v>
      </c>
      <c r="AA182" s="27">
        <v>45838</v>
      </c>
      <c r="AB182" s="28"/>
      <c r="AC182" s="22"/>
      <c r="AD182" s="22"/>
      <c r="AE182" s="10"/>
      <c r="AF182" s="22">
        <f t="shared" si="24"/>
        <v>-45838</v>
      </c>
      <c r="AG182" s="17" t="s">
        <v>57</v>
      </c>
      <c r="AH182" s="34" t="s">
        <v>653</v>
      </c>
    </row>
    <row r="183" spans="1:34" s="19" customFormat="1" ht="75" x14ac:dyDescent="0.3">
      <c r="A183" s="10">
        <v>182</v>
      </c>
      <c r="B183" s="29">
        <v>14489834</v>
      </c>
      <c r="C183" s="30">
        <v>45817</v>
      </c>
      <c r="D183" s="30">
        <v>45831</v>
      </c>
      <c r="E183" s="31" t="s">
        <v>654</v>
      </c>
      <c r="F183" s="31" t="s">
        <v>655</v>
      </c>
      <c r="G183" s="22" t="s">
        <v>143</v>
      </c>
      <c r="H183" s="22">
        <v>15</v>
      </c>
      <c r="I183" s="10">
        <v>0.4</v>
      </c>
      <c r="J183" s="10" t="s">
        <v>40</v>
      </c>
      <c r="K183" s="10" t="s">
        <v>48</v>
      </c>
      <c r="L183" s="10" t="s">
        <v>42</v>
      </c>
      <c r="M183" s="31" t="s">
        <v>656</v>
      </c>
      <c r="N183" s="23" t="s">
        <v>44</v>
      </c>
      <c r="O183" s="24">
        <v>180</v>
      </c>
      <c r="P183" s="60">
        <f t="shared" si="19"/>
        <v>9</v>
      </c>
      <c r="Q183" s="30">
        <v>45840</v>
      </c>
      <c r="R183" s="10">
        <f t="shared" si="20"/>
        <v>1</v>
      </c>
      <c r="S183" s="30">
        <f t="shared" si="25"/>
        <v>45841</v>
      </c>
      <c r="T183" s="10">
        <v>120</v>
      </c>
      <c r="U183" s="16">
        <f t="shared" si="21"/>
        <v>45961</v>
      </c>
      <c r="V183" s="16" t="str">
        <f t="shared" ca="1" si="22"/>
        <v>Осталось 92</v>
      </c>
      <c r="W183" s="23" t="str">
        <f t="shared" si="26"/>
        <v>180-15/0,4/III/Т/25</v>
      </c>
      <c r="X183" s="25">
        <v>17981.55</v>
      </c>
      <c r="Y183" s="26">
        <v>17981.55</v>
      </c>
      <c r="Z183" s="36">
        <f t="shared" si="23"/>
        <v>0</v>
      </c>
      <c r="AA183" s="27">
        <v>45841</v>
      </c>
      <c r="AB183" s="28">
        <v>45840</v>
      </c>
      <c r="AC183" s="22"/>
      <c r="AD183" s="22"/>
      <c r="AE183" s="10"/>
      <c r="AF183" s="22">
        <f t="shared" si="24"/>
        <v>-45841</v>
      </c>
      <c r="AG183" s="17" t="s">
        <v>57</v>
      </c>
      <c r="AH183" s="34" t="s">
        <v>657</v>
      </c>
    </row>
    <row r="184" spans="1:34" s="19" customFormat="1" ht="206.25" x14ac:dyDescent="0.3">
      <c r="A184" s="10">
        <v>183</v>
      </c>
      <c r="B184" s="29">
        <v>14493835</v>
      </c>
      <c r="C184" s="30">
        <v>45818</v>
      </c>
      <c r="D184" s="30">
        <v>45831</v>
      </c>
      <c r="E184" s="31" t="s">
        <v>658</v>
      </c>
      <c r="F184" s="31" t="s">
        <v>659</v>
      </c>
      <c r="G184" s="22" t="s">
        <v>316</v>
      </c>
      <c r="H184" s="22">
        <v>160</v>
      </c>
      <c r="I184" s="10">
        <v>6</v>
      </c>
      <c r="J184" s="10" t="s">
        <v>40</v>
      </c>
      <c r="K184" s="10" t="s">
        <v>48</v>
      </c>
      <c r="L184" s="10" t="s">
        <v>154</v>
      </c>
      <c r="M184" s="31" t="s">
        <v>660</v>
      </c>
      <c r="N184" s="23" t="s">
        <v>44</v>
      </c>
      <c r="O184" s="24">
        <v>181</v>
      </c>
      <c r="P184" s="60">
        <f t="shared" si="19"/>
        <v>16</v>
      </c>
      <c r="Q184" s="30">
        <v>45847</v>
      </c>
      <c r="R184" s="10">
        <f t="shared" si="20"/>
        <v>-45847</v>
      </c>
      <c r="S184" s="30">
        <f t="shared" si="25"/>
        <v>0</v>
      </c>
      <c r="T184" s="10">
        <v>365</v>
      </c>
      <c r="U184" s="16">
        <f t="shared" si="21"/>
        <v>365</v>
      </c>
      <c r="V184" s="16" t="str">
        <f t="shared" ca="1" si="22"/>
        <v>Срок вышел</v>
      </c>
      <c r="W184" s="23" t="str">
        <f t="shared" si="26"/>
        <v>181-160/6/III/Т/25</v>
      </c>
      <c r="X184" s="25">
        <v>4527130.66</v>
      </c>
      <c r="Y184" s="26"/>
      <c r="Z184" s="36">
        <f t="shared" si="23"/>
        <v>4527130.66</v>
      </c>
      <c r="AA184" s="27"/>
      <c r="AB184" s="28">
        <v>45847</v>
      </c>
      <c r="AC184" s="22"/>
      <c r="AD184" s="22"/>
      <c r="AE184" s="10"/>
      <c r="AF184" s="22">
        <f t="shared" si="24"/>
        <v>0</v>
      </c>
      <c r="AG184" s="17" t="s">
        <v>394</v>
      </c>
      <c r="AH184" s="34" t="s">
        <v>661</v>
      </c>
    </row>
    <row r="185" spans="1:34" s="19" customFormat="1" ht="243.75" x14ac:dyDescent="0.3">
      <c r="A185" s="10">
        <v>184</v>
      </c>
      <c r="B185" s="29">
        <v>14514275</v>
      </c>
      <c r="C185" s="30">
        <v>45819</v>
      </c>
      <c r="D185" s="30">
        <v>45831</v>
      </c>
      <c r="E185" s="31" t="s">
        <v>662</v>
      </c>
      <c r="F185" s="31" t="s">
        <v>663</v>
      </c>
      <c r="G185" s="22" t="s">
        <v>143</v>
      </c>
      <c r="H185" s="22">
        <v>5</v>
      </c>
      <c r="I185" s="10">
        <v>0.22</v>
      </c>
      <c r="J185" s="10" t="s">
        <v>40</v>
      </c>
      <c r="K185" s="10" t="s">
        <v>48</v>
      </c>
      <c r="L185" s="10" t="s">
        <v>42</v>
      </c>
      <c r="M185" s="31" t="s">
        <v>664</v>
      </c>
      <c r="N185" s="23" t="s">
        <v>44</v>
      </c>
      <c r="O185" s="24">
        <v>182</v>
      </c>
      <c r="P185" s="60">
        <f t="shared" si="19"/>
        <v>9</v>
      </c>
      <c r="Q185" s="30">
        <v>45840</v>
      </c>
      <c r="R185" s="10">
        <f t="shared" si="20"/>
        <v>2</v>
      </c>
      <c r="S185" s="30">
        <f t="shared" si="25"/>
        <v>45842</v>
      </c>
      <c r="T185" s="10">
        <v>120</v>
      </c>
      <c r="U185" s="16">
        <f t="shared" si="21"/>
        <v>45962</v>
      </c>
      <c r="V185" s="16" t="str">
        <f t="shared" ca="1" si="22"/>
        <v>Осталось 93</v>
      </c>
      <c r="W185" s="23" t="str">
        <f t="shared" si="26"/>
        <v>182-5/0,22/III/Т/25</v>
      </c>
      <c r="X185" s="25">
        <v>34023.449999999997</v>
      </c>
      <c r="Y185" s="26">
        <v>34023.449999999997</v>
      </c>
      <c r="Z185" s="36">
        <f t="shared" si="23"/>
        <v>0</v>
      </c>
      <c r="AA185" s="27">
        <v>45842</v>
      </c>
      <c r="AB185" s="28">
        <v>45840</v>
      </c>
      <c r="AC185" s="22"/>
      <c r="AD185" s="22"/>
      <c r="AE185" s="10"/>
      <c r="AF185" s="22">
        <f t="shared" si="24"/>
        <v>-45842</v>
      </c>
      <c r="AG185" s="17" t="s">
        <v>57</v>
      </c>
      <c r="AH185" s="34" t="s">
        <v>665</v>
      </c>
    </row>
    <row r="186" spans="1:34" s="19" customFormat="1" ht="131.25" x14ac:dyDescent="0.3">
      <c r="A186" s="10">
        <v>185</v>
      </c>
      <c r="B186" s="29">
        <v>14530463</v>
      </c>
      <c r="C186" s="30">
        <v>45824</v>
      </c>
      <c r="D186" s="30">
        <v>45831</v>
      </c>
      <c r="E186" s="31" t="s">
        <v>666</v>
      </c>
      <c r="F186" s="31" t="s">
        <v>667</v>
      </c>
      <c r="G186" s="22" t="s">
        <v>97</v>
      </c>
      <c r="H186" s="22">
        <v>150</v>
      </c>
      <c r="I186" s="10">
        <v>6</v>
      </c>
      <c r="J186" s="10" t="s">
        <v>40</v>
      </c>
      <c r="K186" s="10" t="s">
        <v>48</v>
      </c>
      <c r="L186" s="10" t="s">
        <v>55</v>
      </c>
      <c r="M186" s="31" t="s">
        <v>668</v>
      </c>
      <c r="N186" s="23" t="s">
        <v>44</v>
      </c>
      <c r="O186" s="24">
        <v>183</v>
      </c>
      <c r="P186" s="60">
        <f t="shared" si="19"/>
        <v>9</v>
      </c>
      <c r="Q186" s="30">
        <v>45840</v>
      </c>
      <c r="R186" s="10">
        <f t="shared" si="20"/>
        <v>-45840</v>
      </c>
      <c r="S186" s="30">
        <f t="shared" si="25"/>
        <v>0</v>
      </c>
      <c r="T186" s="10">
        <v>120</v>
      </c>
      <c r="U186" s="16">
        <f t="shared" si="21"/>
        <v>120</v>
      </c>
      <c r="V186" s="16" t="str">
        <f t="shared" ca="1" si="22"/>
        <v>Срок вышел</v>
      </c>
      <c r="W186" s="23" t="str">
        <f t="shared" si="26"/>
        <v>183-150/6/III/Т/25</v>
      </c>
      <c r="X186" s="25">
        <v>6209657.4500000002</v>
      </c>
      <c r="Y186" s="26"/>
      <c r="Z186" s="36">
        <f t="shared" si="23"/>
        <v>6209657.4500000002</v>
      </c>
      <c r="AA186" s="27"/>
      <c r="AB186" s="28">
        <v>45840</v>
      </c>
      <c r="AC186" s="22"/>
      <c r="AD186" s="22"/>
      <c r="AE186" s="10"/>
      <c r="AF186" s="22">
        <f t="shared" si="24"/>
        <v>0</v>
      </c>
      <c r="AG186" s="17" t="s">
        <v>394</v>
      </c>
      <c r="AH186" s="34" t="s">
        <v>669</v>
      </c>
    </row>
    <row r="187" spans="1:34" s="19" customFormat="1" ht="56.25" x14ac:dyDescent="0.3">
      <c r="A187" s="10">
        <v>186</v>
      </c>
      <c r="B187" s="29">
        <v>14578483</v>
      </c>
      <c r="C187" s="30">
        <v>45827</v>
      </c>
      <c r="D187" s="30">
        <v>45831</v>
      </c>
      <c r="E187" s="31" t="s">
        <v>670</v>
      </c>
      <c r="F187" s="31" t="s">
        <v>671</v>
      </c>
      <c r="G187" s="22" t="s">
        <v>672</v>
      </c>
      <c r="H187" s="22">
        <v>15</v>
      </c>
      <c r="I187" s="10">
        <v>0.4</v>
      </c>
      <c r="J187" s="10" t="s">
        <v>40</v>
      </c>
      <c r="K187" s="10" t="s">
        <v>48</v>
      </c>
      <c r="L187" s="10" t="s">
        <v>42</v>
      </c>
      <c r="M187" s="31" t="s">
        <v>673</v>
      </c>
      <c r="N187" s="23" t="s">
        <v>44</v>
      </c>
      <c r="O187" s="24">
        <v>184</v>
      </c>
      <c r="P187" s="60">
        <f t="shared" si="19"/>
        <v>16</v>
      </c>
      <c r="Q187" s="30">
        <v>45847</v>
      </c>
      <c r="R187" s="10">
        <f t="shared" si="20"/>
        <v>1</v>
      </c>
      <c r="S187" s="30">
        <f t="shared" si="25"/>
        <v>45848</v>
      </c>
      <c r="T187" s="10">
        <v>365</v>
      </c>
      <c r="U187" s="16">
        <f t="shared" si="21"/>
        <v>46213</v>
      </c>
      <c r="V187" s="16" t="str">
        <f t="shared" ca="1" si="22"/>
        <v>Осталось 344</v>
      </c>
      <c r="W187" s="23" t="str">
        <f t="shared" si="26"/>
        <v>184-15/0,4/III/Т/25</v>
      </c>
      <c r="X187" s="25">
        <v>49670.98</v>
      </c>
      <c r="Y187" s="26">
        <v>49670.98</v>
      </c>
      <c r="Z187" s="36">
        <f t="shared" si="23"/>
        <v>0</v>
      </c>
      <c r="AA187" s="27">
        <v>45848</v>
      </c>
      <c r="AB187" s="28">
        <v>45847</v>
      </c>
      <c r="AC187" s="22"/>
      <c r="AD187" s="22"/>
      <c r="AE187" s="10"/>
      <c r="AF187" s="22">
        <f t="shared" si="24"/>
        <v>-45848</v>
      </c>
      <c r="AG187" s="17" t="s">
        <v>57</v>
      </c>
      <c r="AH187" s="34" t="s">
        <v>674</v>
      </c>
    </row>
    <row r="188" spans="1:34" s="19" customFormat="1" ht="262.5" x14ac:dyDescent="0.3">
      <c r="A188" s="10">
        <v>187</v>
      </c>
      <c r="B188" s="29">
        <v>14538473</v>
      </c>
      <c r="C188" s="30">
        <v>45824</v>
      </c>
      <c r="D188" s="30">
        <v>45832</v>
      </c>
      <c r="E188" s="31" t="s">
        <v>675</v>
      </c>
      <c r="F188" s="31" t="s">
        <v>667</v>
      </c>
      <c r="G188" s="22" t="s">
        <v>101</v>
      </c>
      <c r="H188" s="22">
        <v>15</v>
      </c>
      <c r="I188" s="10">
        <v>0.4</v>
      </c>
      <c r="J188" s="10" t="s">
        <v>40</v>
      </c>
      <c r="K188" s="10" t="s">
        <v>48</v>
      </c>
      <c r="L188" s="10" t="s">
        <v>42</v>
      </c>
      <c r="M188" s="31" t="s">
        <v>668</v>
      </c>
      <c r="N188" s="23" t="s">
        <v>44</v>
      </c>
      <c r="O188" s="24">
        <v>185</v>
      </c>
      <c r="P188" s="60">
        <f>Q188-D188</f>
        <v>15</v>
      </c>
      <c r="Q188" s="30">
        <v>45847</v>
      </c>
      <c r="R188" s="10">
        <f t="shared" si="20"/>
        <v>-45847</v>
      </c>
      <c r="S188" s="30">
        <f t="shared" si="25"/>
        <v>0</v>
      </c>
      <c r="T188" s="10">
        <v>365</v>
      </c>
      <c r="U188" s="16">
        <f t="shared" si="21"/>
        <v>365</v>
      </c>
      <c r="V188" s="16" t="str">
        <f t="shared" ca="1" si="22"/>
        <v>Срок вышел</v>
      </c>
      <c r="W188" s="23" t="str">
        <f t="shared" si="26"/>
        <v>185-15/0,4/III/Т/25</v>
      </c>
      <c r="X188" s="25">
        <v>4398396.22</v>
      </c>
      <c r="Y188" s="26"/>
      <c r="Z188" s="36">
        <f t="shared" si="23"/>
        <v>4398396.22</v>
      </c>
      <c r="AA188" s="27"/>
      <c r="AB188" s="28">
        <v>45848</v>
      </c>
      <c r="AC188" s="22"/>
      <c r="AD188" s="22"/>
      <c r="AE188" s="10"/>
      <c r="AF188" s="22">
        <f t="shared" si="24"/>
        <v>0</v>
      </c>
      <c r="AG188" s="17" t="s">
        <v>394</v>
      </c>
      <c r="AH188" s="34" t="s">
        <v>676</v>
      </c>
    </row>
    <row r="189" spans="1:34" s="19" customFormat="1" ht="56.25" x14ac:dyDescent="0.3">
      <c r="A189" s="10">
        <v>188</v>
      </c>
      <c r="B189" s="29">
        <v>1429</v>
      </c>
      <c r="C189" s="30">
        <v>45827</v>
      </c>
      <c r="D189" s="30">
        <v>45831</v>
      </c>
      <c r="E189" s="31" t="s">
        <v>677</v>
      </c>
      <c r="F189" s="31" t="s">
        <v>678</v>
      </c>
      <c r="G189" s="22" t="s">
        <v>143</v>
      </c>
      <c r="H189" s="22">
        <v>3</v>
      </c>
      <c r="I189" s="10">
        <v>0.22</v>
      </c>
      <c r="J189" s="10" t="s">
        <v>40</v>
      </c>
      <c r="K189" s="10" t="s">
        <v>153</v>
      </c>
      <c r="L189" s="10" t="s">
        <v>42</v>
      </c>
      <c r="M189" s="31"/>
      <c r="N189" s="23" t="s">
        <v>44</v>
      </c>
      <c r="O189" s="24" t="s">
        <v>679</v>
      </c>
      <c r="P189" s="60">
        <f t="shared" si="19"/>
        <v>10</v>
      </c>
      <c r="Q189" s="30">
        <f t="shared" si="27"/>
        <v>45841</v>
      </c>
      <c r="R189" s="10">
        <f t="shared" si="20"/>
        <v>-45841</v>
      </c>
      <c r="S189" s="30">
        <f t="shared" si="25"/>
        <v>0</v>
      </c>
      <c r="T189" s="10"/>
      <c r="U189" s="16">
        <f t="shared" si="21"/>
        <v>0</v>
      </c>
      <c r="V189" s="16" t="str">
        <f t="shared" ca="1" si="22"/>
        <v>Срок вышел</v>
      </c>
      <c r="W189" s="23" t="str">
        <f t="shared" si="26"/>
        <v>186Б-3/0,22/III/Т/25</v>
      </c>
      <c r="X189" s="25">
        <v>9648.9599999999991</v>
      </c>
      <c r="Y189" s="26"/>
      <c r="Z189" s="36">
        <f t="shared" si="23"/>
        <v>9648.9599999999991</v>
      </c>
      <c r="AA189" s="27"/>
      <c r="AB189" s="28"/>
      <c r="AC189" s="22"/>
      <c r="AD189" s="22"/>
      <c r="AE189" s="10"/>
      <c r="AF189" s="22">
        <f t="shared" si="24"/>
        <v>0</v>
      </c>
      <c r="AG189" s="17" t="s">
        <v>394</v>
      </c>
      <c r="AH189" s="34"/>
    </row>
    <row r="190" spans="1:34" s="19" customFormat="1" ht="56.25" x14ac:dyDescent="0.3">
      <c r="A190" s="10">
        <v>189</v>
      </c>
      <c r="B190" s="29">
        <v>14162822</v>
      </c>
      <c r="C190" s="30">
        <v>45789</v>
      </c>
      <c r="D190" s="30">
        <v>45834</v>
      </c>
      <c r="E190" s="31" t="s">
        <v>680</v>
      </c>
      <c r="F190" s="31" t="s">
        <v>681</v>
      </c>
      <c r="G190" s="22" t="s">
        <v>143</v>
      </c>
      <c r="H190" s="22">
        <v>15</v>
      </c>
      <c r="I190" s="10">
        <v>0.4</v>
      </c>
      <c r="J190" s="10" t="s">
        <v>40</v>
      </c>
      <c r="K190" s="10" t="s">
        <v>48</v>
      </c>
      <c r="L190" s="10" t="s">
        <v>42</v>
      </c>
      <c r="M190" s="31" t="s">
        <v>682</v>
      </c>
      <c r="N190" s="23" t="s">
        <v>44</v>
      </c>
      <c r="O190" s="24">
        <v>187</v>
      </c>
      <c r="P190" s="60">
        <f t="shared" si="19"/>
        <v>11</v>
      </c>
      <c r="Q190" s="30">
        <v>45845</v>
      </c>
      <c r="R190" s="10">
        <f t="shared" si="20"/>
        <v>0</v>
      </c>
      <c r="S190" s="30">
        <f t="shared" si="25"/>
        <v>45845</v>
      </c>
      <c r="T190" s="10">
        <v>30</v>
      </c>
      <c r="U190" s="16">
        <f t="shared" si="21"/>
        <v>45875</v>
      </c>
      <c r="V190" s="16" t="str">
        <f t="shared" ca="1" si="22"/>
        <v>Осталось 6</v>
      </c>
      <c r="W190" s="23" t="str">
        <f t="shared" si="26"/>
        <v>187-15/0,4/III/Т/25</v>
      </c>
      <c r="X190" s="25">
        <v>17981.55</v>
      </c>
      <c r="Y190" s="26">
        <v>17981.55</v>
      </c>
      <c r="Z190" s="36">
        <f t="shared" si="23"/>
        <v>0</v>
      </c>
      <c r="AA190" s="27">
        <v>45845</v>
      </c>
      <c r="AB190" s="28">
        <v>45845</v>
      </c>
      <c r="AC190" s="22"/>
      <c r="AD190" s="22"/>
      <c r="AE190" s="10"/>
      <c r="AF190" s="22">
        <f t="shared" si="24"/>
        <v>-45845</v>
      </c>
      <c r="AG190" s="17" t="s">
        <v>57</v>
      </c>
      <c r="AH190" s="34" t="s">
        <v>683</v>
      </c>
    </row>
    <row r="191" spans="1:34" s="19" customFormat="1" ht="150" x14ac:dyDescent="0.3">
      <c r="A191" s="10">
        <v>190</v>
      </c>
      <c r="B191" s="29">
        <v>14628962</v>
      </c>
      <c r="C191" s="30">
        <v>45832</v>
      </c>
      <c r="D191" s="30">
        <v>45834</v>
      </c>
      <c r="E191" s="31" t="s">
        <v>684</v>
      </c>
      <c r="F191" s="31" t="s">
        <v>685</v>
      </c>
      <c r="G191" s="22" t="s">
        <v>686</v>
      </c>
      <c r="H191" s="22">
        <v>60</v>
      </c>
      <c r="I191" s="10">
        <v>0.4</v>
      </c>
      <c r="J191" s="10" t="s">
        <v>40</v>
      </c>
      <c r="K191" s="10" t="s">
        <v>48</v>
      </c>
      <c r="L191" s="10" t="s">
        <v>55</v>
      </c>
      <c r="M191" s="31" t="s">
        <v>687</v>
      </c>
      <c r="N191" s="23" t="s">
        <v>44</v>
      </c>
      <c r="O191" s="24">
        <v>188</v>
      </c>
      <c r="P191" s="60">
        <f t="shared" si="19"/>
        <v>7</v>
      </c>
      <c r="Q191" s="30">
        <v>45841</v>
      </c>
      <c r="R191" s="10">
        <f t="shared" si="20"/>
        <v>13</v>
      </c>
      <c r="S191" s="30">
        <f t="shared" si="25"/>
        <v>45854</v>
      </c>
      <c r="T191" s="10">
        <v>30</v>
      </c>
      <c r="U191" s="16">
        <f t="shared" si="21"/>
        <v>45884</v>
      </c>
      <c r="V191" s="16" t="str">
        <f t="shared" ca="1" si="22"/>
        <v>Осталось 15</v>
      </c>
      <c r="W191" s="23" t="str">
        <f t="shared" si="26"/>
        <v>188-60/0,4/III/Т/25</v>
      </c>
      <c r="X191" s="25">
        <v>75706.990000000005</v>
      </c>
      <c r="Y191" s="26">
        <v>75706.990000000005</v>
      </c>
      <c r="Z191" s="36">
        <f t="shared" si="23"/>
        <v>0</v>
      </c>
      <c r="AA191" s="27">
        <v>45854</v>
      </c>
      <c r="AB191" s="28">
        <v>45841</v>
      </c>
      <c r="AC191" s="22"/>
      <c r="AD191" s="22"/>
      <c r="AE191" s="10"/>
      <c r="AF191" s="22">
        <f t="shared" si="24"/>
        <v>-45854</v>
      </c>
      <c r="AG191" s="17" t="s">
        <v>57</v>
      </c>
      <c r="AH191" s="34" t="s">
        <v>688</v>
      </c>
    </row>
    <row r="192" spans="1:34" s="19" customFormat="1" ht="150" x14ac:dyDescent="0.3">
      <c r="A192" s="10">
        <v>191</v>
      </c>
      <c r="B192" s="29">
        <v>14629048</v>
      </c>
      <c r="C192" s="30">
        <v>45832</v>
      </c>
      <c r="D192" s="30">
        <v>45834</v>
      </c>
      <c r="E192" s="31" t="s">
        <v>684</v>
      </c>
      <c r="F192" s="31" t="s">
        <v>689</v>
      </c>
      <c r="G192" s="22" t="s">
        <v>686</v>
      </c>
      <c r="H192" s="22">
        <v>60</v>
      </c>
      <c r="I192" s="10">
        <v>0.4</v>
      </c>
      <c r="J192" s="10" t="s">
        <v>40</v>
      </c>
      <c r="K192" s="10" t="s">
        <v>48</v>
      </c>
      <c r="L192" s="10" t="s">
        <v>55</v>
      </c>
      <c r="M192" s="31" t="s">
        <v>687</v>
      </c>
      <c r="N192" s="23" t="s">
        <v>44</v>
      </c>
      <c r="O192" s="24">
        <v>189</v>
      </c>
      <c r="P192" s="60">
        <f t="shared" si="19"/>
        <v>7</v>
      </c>
      <c r="Q192" s="30">
        <v>45841</v>
      </c>
      <c r="R192" s="10">
        <f t="shared" si="20"/>
        <v>13</v>
      </c>
      <c r="S192" s="30">
        <f t="shared" si="25"/>
        <v>45854</v>
      </c>
      <c r="T192" s="10">
        <v>30</v>
      </c>
      <c r="U192" s="16">
        <f t="shared" si="21"/>
        <v>45884</v>
      </c>
      <c r="V192" s="16" t="str">
        <f t="shared" ca="1" si="22"/>
        <v>Осталось 15</v>
      </c>
      <c r="W192" s="23" t="str">
        <f t="shared" si="26"/>
        <v>189-60/0,4/III/Т/25</v>
      </c>
      <c r="X192" s="25">
        <v>75706.990000000005</v>
      </c>
      <c r="Y192" s="26">
        <v>75706.990000000005</v>
      </c>
      <c r="Z192" s="36">
        <f t="shared" si="23"/>
        <v>0</v>
      </c>
      <c r="AA192" s="27">
        <v>45854</v>
      </c>
      <c r="AB192" s="28">
        <v>45841</v>
      </c>
      <c r="AC192" s="22"/>
      <c r="AD192" s="22"/>
      <c r="AE192" s="10"/>
      <c r="AF192" s="22">
        <f t="shared" si="24"/>
        <v>-45854</v>
      </c>
      <c r="AG192" s="17" t="s">
        <v>57</v>
      </c>
      <c r="AH192" s="34" t="s">
        <v>690</v>
      </c>
    </row>
    <row r="193" spans="1:34" s="19" customFormat="1" ht="150" x14ac:dyDescent="0.3">
      <c r="A193" s="10">
        <v>192</v>
      </c>
      <c r="B193" s="29">
        <v>14629107</v>
      </c>
      <c r="C193" s="30">
        <v>45832</v>
      </c>
      <c r="D193" s="30">
        <v>45834</v>
      </c>
      <c r="E193" s="31" t="s">
        <v>684</v>
      </c>
      <c r="F193" s="31" t="s">
        <v>691</v>
      </c>
      <c r="G193" s="22" t="s">
        <v>686</v>
      </c>
      <c r="H193" s="22">
        <v>60</v>
      </c>
      <c r="I193" s="10">
        <v>0.4</v>
      </c>
      <c r="J193" s="10" t="s">
        <v>40</v>
      </c>
      <c r="K193" s="10" t="s">
        <v>48</v>
      </c>
      <c r="L193" s="10" t="s">
        <v>55</v>
      </c>
      <c r="M193" s="31" t="s">
        <v>687</v>
      </c>
      <c r="N193" s="23" t="s">
        <v>44</v>
      </c>
      <c r="O193" s="24">
        <v>190</v>
      </c>
      <c r="P193" s="60">
        <f t="shared" si="19"/>
        <v>7</v>
      </c>
      <c r="Q193" s="30">
        <v>45841</v>
      </c>
      <c r="R193" s="10">
        <f t="shared" si="20"/>
        <v>13</v>
      </c>
      <c r="S193" s="30">
        <f t="shared" si="25"/>
        <v>45854</v>
      </c>
      <c r="T193" s="10">
        <v>30</v>
      </c>
      <c r="U193" s="16">
        <f t="shared" si="21"/>
        <v>45884</v>
      </c>
      <c r="V193" s="16" t="str">
        <f t="shared" ca="1" si="22"/>
        <v>Осталось 15</v>
      </c>
      <c r="W193" s="23" t="str">
        <f t="shared" si="26"/>
        <v>190-60/0,4/III/Т/25</v>
      </c>
      <c r="X193" s="25">
        <v>75706.990000000005</v>
      </c>
      <c r="Y193" s="26">
        <v>75706.990000000005</v>
      </c>
      <c r="Z193" s="36">
        <f t="shared" si="23"/>
        <v>0</v>
      </c>
      <c r="AA193" s="27">
        <v>45854</v>
      </c>
      <c r="AB193" s="28">
        <v>45841</v>
      </c>
      <c r="AC193" s="22"/>
      <c r="AD193" s="22"/>
      <c r="AE193" s="10"/>
      <c r="AF193" s="22">
        <f t="shared" si="24"/>
        <v>-45854</v>
      </c>
      <c r="AG193" s="17" t="s">
        <v>57</v>
      </c>
      <c r="AH193" s="34" t="s">
        <v>692</v>
      </c>
    </row>
    <row r="194" spans="1:34" s="19" customFormat="1" ht="150" x14ac:dyDescent="0.3">
      <c r="A194" s="10">
        <v>193</v>
      </c>
      <c r="B194" s="29">
        <v>14629196</v>
      </c>
      <c r="C194" s="30">
        <v>45832</v>
      </c>
      <c r="D194" s="30">
        <v>45834</v>
      </c>
      <c r="E194" s="31" t="s">
        <v>684</v>
      </c>
      <c r="F194" s="31" t="s">
        <v>693</v>
      </c>
      <c r="G194" s="22" t="s">
        <v>686</v>
      </c>
      <c r="H194" s="22">
        <v>60</v>
      </c>
      <c r="I194" s="10">
        <v>0.4</v>
      </c>
      <c r="J194" s="10" t="s">
        <v>40</v>
      </c>
      <c r="K194" s="10" t="s">
        <v>48</v>
      </c>
      <c r="L194" s="10" t="s">
        <v>55</v>
      </c>
      <c r="M194" s="31" t="s">
        <v>687</v>
      </c>
      <c r="N194" s="23" t="s">
        <v>44</v>
      </c>
      <c r="O194" s="24">
        <v>191</v>
      </c>
      <c r="P194" s="60">
        <f t="shared" si="19"/>
        <v>7</v>
      </c>
      <c r="Q194" s="30">
        <v>45841</v>
      </c>
      <c r="R194" s="10">
        <f t="shared" si="20"/>
        <v>13</v>
      </c>
      <c r="S194" s="30">
        <f t="shared" si="25"/>
        <v>45854</v>
      </c>
      <c r="T194" s="10">
        <v>30</v>
      </c>
      <c r="U194" s="16">
        <f t="shared" si="21"/>
        <v>45884</v>
      </c>
      <c r="V194" s="16" t="str">
        <f t="shared" ca="1" si="22"/>
        <v>Осталось 15</v>
      </c>
      <c r="W194" s="23" t="str">
        <f t="shared" si="26"/>
        <v>191-60/0,4/III/Т/25</v>
      </c>
      <c r="X194" s="25">
        <v>75706.990000000005</v>
      </c>
      <c r="Y194" s="26">
        <v>75706.990000000005</v>
      </c>
      <c r="Z194" s="36">
        <f t="shared" si="23"/>
        <v>0</v>
      </c>
      <c r="AA194" s="27">
        <v>45854</v>
      </c>
      <c r="AB194" s="28">
        <v>45841</v>
      </c>
      <c r="AC194" s="22"/>
      <c r="AD194" s="22"/>
      <c r="AE194" s="10"/>
      <c r="AF194" s="22">
        <f t="shared" si="24"/>
        <v>-45854</v>
      </c>
      <c r="AG194" s="17" t="s">
        <v>57</v>
      </c>
      <c r="AH194" s="34" t="s">
        <v>694</v>
      </c>
    </row>
    <row r="195" spans="1:34" s="19" customFormat="1" ht="150" x14ac:dyDescent="0.3">
      <c r="A195" s="10">
        <v>194</v>
      </c>
      <c r="B195" s="29">
        <v>14489866</v>
      </c>
      <c r="C195" s="30">
        <v>45817</v>
      </c>
      <c r="D195" s="30">
        <v>45835</v>
      </c>
      <c r="E195" s="31" t="s">
        <v>695</v>
      </c>
      <c r="F195" s="31" t="s">
        <v>696</v>
      </c>
      <c r="G195" s="22" t="s">
        <v>101</v>
      </c>
      <c r="H195" s="22">
        <v>15</v>
      </c>
      <c r="I195" s="10">
        <v>0.4</v>
      </c>
      <c r="J195" s="10" t="s">
        <v>40</v>
      </c>
      <c r="K195" s="10" t="s">
        <v>48</v>
      </c>
      <c r="L195" s="10" t="s">
        <v>42</v>
      </c>
      <c r="M195" s="31" t="s">
        <v>697</v>
      </c>
      <c r="N195" s="23" t="s">
        <v>44</v>
      </c>
      <c r="O195" s="24">
        <v>192</v>
      </c>
      <c r="P195" s="60">
        <f t="shared" si="19"/>
        <v>11</v>
      </c>
      <c r="Q195" s="30">
        <v>45846</v>
      </c>
      <c r="R195" s="10">
        <f t="shared" si="20"/>
        <v>-45846</v>
      </c>
      <c r="S195" s="30">
        <f t="shared" si="25"/>
        <v>0</v>
      </c>
      <c r="T195" s="10">
        <v>365</v>
      </c>
      <c r="U195" s="16">
        <f t="shared" si="21"/>
        <v>365</v>
      </c>
      <c r="V195" s="16" t="str">
        <f t="shared" ca="1" si="22"/>
        <v>Срок вышел</v>
      </c>
      <c r="W195" s="23" t="str">
        <f t="shared" si="26"/>
        <v>192-15/0,4/III/Т/25</v>
      </c>
      <c r="X195" s="25">
        <v>963518.56</v>
      </c>
      <c r="Y195" s="26"/>
      <c r="Z195" s="36">
        <f t="shared" si="23"/>
        <v>963518.56</v>
      </c>
      <c r="AA195" s="27"/>
      <c r="AB195" s="28">
        <v>45846</v>
      </c>
      <c r="AC195" s="22"/>
      <c r="AD195" s="22"/>
      <c r="AE195" s="10"/>
      <c r="AF195" s="22">
        <f t="shared" si="24"/>
        <v>0</v>
      </c>
      <c r="AG195" s="17" t="s">
        <v>394</v>
      </c>
      <c r="AH195" s="34" t="s">
        <v>698</v>
      </c>
    </row>
    <row r="196" spans="1:34" s="19" customFormat="1" ht="56.25" x14ac:dyDescent="0.3">
      <c r="A196" s="10">
        <v>195</v>
      </c>
      <c r="B196" s="29">
        <v>14646191</v>
      </c>
      <c r="C196" s="30">
        <v>45833</v>
      </c>
      <c r="D196" s="30">
        <v>45835</v>
      </c>
      <c r="E196" s="31" t="s">
        <v>699</v>
      </c>
      <c r="F196" s="31" t="s">
        <v>700</v>
      </c>
      <c r="G196" s="22" t="s">
        <v>143</v>
      </c>
      <c r="H196" s="22">
        <v>15</v>
      </c>
      <c r="I196" s="10">
        <v>0.4</v>
      </c>
      <c r="J196" s="10" t="s">
        <v>40</v>
      </c>
      <c r="K196" s="10" t="s">
        <v>48</v>
      </c>
      <c r="L196" s="10" t="s">
        <v>42</v>
      </c>
      <c r="M196" s="31" t="s">
        <v>701</v>
      </c>
      <c r="N196" s="23" t="s">
        <v>44</v>
      </c>
      <c r="O196" s="24">
        <v>193</v>
      </c>
      <c r="P196" s="60">
        <f t="shared" ref="P196:P248" si="28">Q196-D196</f>
        <v>11</v>
      </c>
      <c r="Q196" s="30">
        <v>45846</v>
      </c>
      <c r="R196" s="10">
        <f t="shared" ref="R196:R248" si="29">S196-Q196</f>
        <v>2</v>
      </c>
      <c r="S196" s="30">
        <f t="shared" si="25"/>
        <v>45848</v>
      </c>
      <c r="T196" s="10">
        <v>30</v>
      </c>
      <c r="U196" s="16">
        <f t="shared" ref="U196:U248" si="30">S196+T196</f>
        <v>45878</v>
      </c>
      <c r="V196" s="16" t="str">
        <f t="shared" ref="V196:V248" ca="1" si="31">IF(ISBLANK(U196),"",IF(U196&lt;=TODAY(),"Срок вышел",CONCATENATE("Осталось ",U196-TODAY())))</f>
        <v>Осталось 9</v>
      </c>
      <c r="W196" s="23" t="str">
        <f t="shared" si="26"/>
        <v>193-15/0,4/III/Т/25</v>
      </c>
      <c r="X196" s="25">
        <v>42677.98</v>
      </c>
      <c r="Y196" s="26">
        <v>42677.98</v>
      </c>
      <c r="Z196" s="36">
        <f t="shared" ref="Z196:Z248" si="32">X196-Y196</f>
        <v>0</v>
      </c>
      <c r="AA196" s="27">
        <v>45848</v>
      </c>
      <c r="AB196" s="28">
        <v>45846</v>
      </c>
      <c r="AC196" s="22"/>
      <c r="AD196" s="22"/>
      <c r="AE196" s="10"/>
      <c r="AF196" s="22">
        <f t="shared" ref="AF196:AF248" si="33">AE196-S196</f>
        <v>-45848</v>
      </c>
      <c r="AG196" s="17" t="s">
        <v>57</v>
      </c>
      <c r="AH196" s="34" t="s">
        <v>702</v>
      </c>
    </row>
    <row r="197" spans="1:34" s="19" customFormat="1" ht="262.5" x14ac:dyDescent="0.3">
      <c r="A197" s="10">
        <v>196</v>
      </c>
      <c r="B197" s="29">
        <v>1481</v>
      </c>
      <c r="C197" s="30">
        <v>45832</v>
      </c>
      <c r="D197" s="30">
        <v>45835</v>
      </c>
      <c r="E197" s="31" t="s">
        <v>703</v>
      </c>
      <c r="F197" s="31" t="s">
        <v>704</v>
      </c>
      <c r="G197" s="22" t="s">
        <v>705</v>
      </c>
      <c r="H197" s="22">
        <v>97.7</v>
      </c>
      <c r="I197" s="10">
        <v>0.4</v>
      </c>
      <c r="J197" s="10" t="s">
        <v>706</v>
      </c>
      <c r="K197" s="10" t="s">
        <v>48</v>
      </c>
      <c r="L197" s="10" t="s">
        <v>55</v>
      </c>
      <c r="M197" s="31" t="s">
        <v>707</v>
      </c>
      <c r="N197" s="23" t="s">
        <v>44</v>
      </c>
      <c r="O197" s="24" t="s">
        <v>708</v>
      </c>
      <c r="P197" s="60">
        <f t="shared" si="28"/>
        <v>11</v>
      </c>
      <c r="Q197" s="30">
        <v>45846</v>
      </c>
      <c r="R197" s="10">
        <f t="shared" si="29"/>
        <v>-45846</v>
      </c>
      <c r="S197" s="30">
        <f t="shared" ref="S197:S248" si="34">AA197</f>
        <v>0</v>
      </c>
      <c r="T197" s="10">
        <v>365</v>
      </c>
      <c r="U197" s="16">
        <f t="shared" si="30"/>
        <v>365</v>
      </c>
      <c r="V197" s="16" t="str">
        <f t="shared" ca="1" si="31"/>
        <v>Срок вышел</v>
      </c>
      <c r="W197" s="23" t="str">
        <f t="shared" ref="W197:W248" si="35">O197&amp;"-"&amp;H197&amp;"/"&amp;I197&amp;"/"&amp;J197&amp;"/Т/25"</f>
        <v>194Б-97,7/0,4/I/Т/25</v>
      </c>
      <c r="X197" s="25"/>
      <c r="Y197" s="26"/>
      <c r="Z197" s="36">
        <f t="shared" si="32"/>
        <v>0</v>
      </c>
      <c r="AA197" s="27"/>
      <c r="AB197" s="28">
        <v>45846</v>
      </c>
      <c r="AC197" s="22"/>
      <c r="AD197" s="22"/>
      <c r="AE197" s="10"/>
      <c r="AF197" s="22">
        <f t="shared" si="33"/>
        <v>0</v>
      </c>
      <c r="AG197" s="17" t="s">
        <v>394</v>
      </c>
      <c r="AH197" s="34" t="s">
        <v>709</v>
      </c>
    </row>
    <row r="198" spans="1:34" s="19" customFormat="1" ht="56.25" x14ac:dyDescent="0.3">
      <c r="A198" s="10">
        <v>197</v>
      </c>
      <c r="B198" s="29">
        <v>14650077</v>
      </c>
      <c r="C198" s="30">
        <v>45834</v>
      </c>
      <c r="D198" s="30">
        <v>45835</v>
      </c>
      <c r="E198" s="31" t="s">
        <v>542</v>
      </c>
      <c r="F198" s="31" t="s">
        <v>710</v>
      </c>
      <c r="G198" s="22" t="s">
        <v>143</v>
      </c>
      <c r="H198" s="22">
        <v>5</v>
      </c>
      <c r="I198" s="10">
        <v>0.22</v>
      </c>
      <c r="J198" s="10" t="s">
        <v>40</v>
      </c>
      <c r="K198" s="10" t="s">
        <v>48</v>
      </c>
      <c r="L198" s="10" t="s">
        <v>42</v>
      </c>
      <c r="M198" s="31" t="s">
        <v>711</v>
      </c>
      <c r="N198" s="23" t="s">
        <v>44</v>
      </c>
      <c r="O198" s="24">
        <v>195</v>
      </c>
      <c r="P198" s="60">
        <f t="shared" si="28"/>
        <v>5</v>
      </c>
      <c r="Q198" s="30">
        <v>45840</v>
      </c>
      <c r="R198" s="10">
        <f t="shared" si="29"/>
        <v>5</v>
      </c>
      <c r="S198" s="30">
        <f t="shared" si="34"/>
        <v>45845</v>
      </c>
      <c r="T198" s="10">
        <v>30</v>
      </c>
      <c r="U198" s="16">
        <f t="shared" si="30"/>
        <v>45875</v>
      </c>
      <c r="V198" s="16" t="str">
        <f t="shared" ca="1" si="31"/>
        <v>Осталось 6</v>
      </c>
      <c r="W198" s="23" t="str">
        <f t="shared" si="35"/>
        <v>195-5/0,22/III/Т/25</v>
      </c>
      <c r="X198" s="25">
        <v>5993.85</v>
      </c>
      <c r="Y198" s="26">
        <v>5993.85</v>
      </c>
      <c r="Z198" s="36">
        <f t="shared" si="32"/>
        <v>0</v>
      </c>
      <c r="AA198" s="27">
        <v>45845</v>
      </c>
      <c r="AB198" s="28">
        <v>45840</v>
      </c>
      <c r="AC198" s="22"/>
      <c r="AD198" s="22"/>
      <c r="AE198" s="16"/>
      <c r="AF198" s="22">
        <f>AE198-S198</f>
        <v>-45845</v>
      </c>
      <c r="AG198" s="17" t="s">
        <v>57</v>
      </c>
      <c r="AH198" s="34" t="s">
        <v>545</v>
      </c>
    </row>
    <row r="199" spans="1:34" s="19" customFormat="1" ht="37.5" x14ac:dyDescent="0.3">
      <c r="A199" s="10">
        <v>198</v>
      </c>
      <c r="B199" s="29">
        <v>1504</v>
      </c>
      <c r="C199" s="30">
        <v>45833</v>
      </c>
      <c r="D199" s="30"/>
      <c r="E199" s="31" t="s">
        <v>712</v>
      </c>
      <c r="F199" s="31" t="s">
        <v>713</v>
      </c>
      <c r="G199" s="22" t="s">
        <v>143</v>
      </c>
      <c r="H199" s="22">
        <v>3</v>
      </c>
      <c r="I199" s="10">
        <v>0.22</v>
      </c>
      <c r="J199" s="10" t="s">
        <v>40</v>
      </c>
      <c r="K199" s="10" t="s">
        <v>153</v>
      </c>
      <c r="L199" s="10" t="s">
        <v>42</v>
      </c>
      <c r="M199" s="31"/>
      <c r="N199" s="23" t="s">
        <v>44</v>
      </c>
      <c r="O199" s="24" t="s">
        <v>714</v>
      </c>
      <c r="P199" s="60">
        <f t="shared" si="28"/>
        <v>10</v>
      </c>
      <c r="Q199" s="30">
        <f t="shared" ref="Q199:Q240" si="36">D199+10</f>
        <v>10</v>
      </c>
      <c r="R199" s="10">
        <f t="shared" si="29"/>
        <v>-10</v>
      </c>
      <c r="S199" s="30">
        <f t="shared" si="34"/>
        <v>0</v>
      </c>
      <c r="T199" s="10"/>
      <c r="U199" s="16">
        <f t="shared" si="30"/>
        <v>0</v>
      </c>
      <c r="V199" s="16" t="str">
        <f t="shared" ca="1" si="31"/>
        <v>Срок вышел</v>
      </c>
      <c r="W199" s="23" t="str">
        <f t="shared" si="35"/>
        <v>196Б-3/0,22/III/Т/25</v>
      </c>
      <c r="X199" s="25"/>
      <c r="Y199" s="26"/>
      <c r="Z199" s="36">
        <f t="shared" si="32"/>
        <v>0</v>
      </c>
      <c r="AA199" s="27"/>
      <c r="AB199" s="28"/>
      <c r="AC199" s="22"/>
      <c r="AD199" s="22"/>
      <c r="AE199" s="10"/>
      <c r="AF199" s="22">
        <f t="shared" si="33"/>
        <v>0</v>
      </c>
      <c r="AG199" s="17" t="s">
        <v>116</v>
      </c>
      <c r="AH199" s="34"/>
    </row>
    <row r="200" spans="1:34" s="19" customFormat="1" ht="75" x14ac:dyDescent="0.3">
      <c r="A200" s="10">
        <v>199</v>
      </c>
      <c r="B200" s="29">
        <v>14626454</v>
      </c>
      <c r="C200" s="30">
        <v>45832</v>
      </c>
      <c r="D200" s="30">
        <v>45838</v>
      </c>
      <c r="E200" s="31" t="s">
        <v>715</v>
      </c>
      <c r="F200" s="31" t="s">
        <v>716</v>
      </c>
      <c r="G200" s="22" t="s">
        <v>143</v>
      </c>
      <c r="H200" s="22">
        <v>15</v>
      </c>
      <c r="I200" s="10">
        <v>0.4</v>
      </c>
      <c r="J200" s="10" t="s">
        <v>40</v>
      </c>
      <c r="K200" s="10" t="s">
        <v>41</v>
      </c>
      <c r="L200" s="10" t="s">
        <v>42</v>
      </c>
      <c r="M200" s="31" t="s">
        <v>717</v>
      </c>
      <c r="N200" s="23" t="s">
        <v>44</v>
      </c>
      <c r="O200" s="24">
        <v>197</v>
      </c>
      <c r="P200" s="60">
        <f t="shared" si="28"/>
        <v>9</v>
      </c>
      <c r="Q200" s="30">
        <v>45847</v>
      </c>
      <c r="R200" s="10">
        <f t="shared" si="29"/>
        <v>1</v>
      </c>
      <c r="S200" s="30">
        <f t="shared" si="34"/>
        <v>45848</v>
      </c>
      <c r="T200" s="10">
        <v>30</v>
      </c>
      <c r="U200" s="16">
        <f t="shared" si="30"/>
        <v>45878</v>
      </c>
      <c r="V200" s="16" t="str">
        <f t="shared" ca="1" si="31"/>
        <v>Осталось 9</v>
      </c>
      <c r="W200" s="23" t="str">
        <f t="shared" si="35"/>
        <v>197-15/0,4/III/Т/25</v>
      </c>
      <c r="X200" s="25">
        <v>17981.55</v>
      </c>
      <c r="Y200" s="26">
        <v>17981.55</v>
      </c>
      <c r="Z200" s="36">
        <f t="shared" si="32"/>
        <v>0</v>
      </c>
      <c r="AA200" s="27">
        <v>45848</v>
      </c>
      <c r="AB200" s="28">
        <v>45848</v>
      </c>
      <c r="AC200" s="22"/>
      <c r="AD200" s="22"/>
      <c r="AE200" s="10"/>
      <c r="AF200" s="22">
        <f t="shared" si="33"/>
        <v>-45848</v>
      </c>
      <c r="AG200" s="17" t="s">
        <v>57</v>
      </c>
      <c r="AH200" s="34" t="s">
        <v>718</v>
      </c>
    </row>
    <row r="201" spans="1:34" s="19" customFormat="1" ht="56.25" x14ac:dyDescent="0.3">
      <c r="A201" s="10">
        <v>200</v>
      </c>
      <c r="B201" s="29">
        <v>14334849</v>
      </c>
      <c r="C201" s="30">
        <v>45803</v>
      </c>
      <c r="D201" s="30">
        <v>45839</v>
      </c>
      <c r="E201" s="31" t="s">
        <v>719</v>
      </c>
      <c r="F201" s="31" t="s">
        <v>720</v>
      </c>
      <c r="G201" s="22" t="s">
        <v>143</v>
      </c>
      <c r="H201" s="22">
        <v>15</v>
      </c>
      <c r="I201" s="10">
        <v>0.4</v>
      </c>
      <c r="J201" s="10" t="s">
        <v>40</v>
      </c>
      <c r="K201" s="10" t="s">
        <v>48</v>
      </c>
      <c r="L201" s="10" t="s">
        <v>42</v>
      </c>
      <c r="M201" s="31" t="s">
        <v>721</v>
      </c>
      <c r="N201" s="23" t="s">
        <v>44</v>
      </c>
      <c r="O201" s="24">
        <v>198</v>
      </c>
      <c r="P201" s="60">
        <f t="shared" si="28"/>
        <v>9</v>
      </c>
      <c r="Q201" s="30">
        <v>45848</v>
      </c>
      <c r="R201" s="10">
        <f t="shared" si="29"/>
        <v>1</v>
      </c>
      <c r="S201" s="30">
        <f t="shared" si="34"/>
        <v>45849</v>
      </c>
      <c r="T201" s="10">
        <v>30</v>
      </c>
      <c r="U201" s="16">
        <f t="shared" si="30"/>
        <v>45879</v>
      </c>
      <c r="V201" s="16" t="str">
        <f t="shared" ca="1" si="31"/>
        <v>Осталось 10</v>
      </c>
      <c r="W201" s="23" t="str">
        <f t="shared" si="35"/>
        <v>198-15/0,4/III/Т/25</v>
      </c>
      <c r="X201" s="25">
        <v>42677.98</v>
      </c>
      <c r="Y201" s="26">
        <v>42677.98</v>
      </c>
      <c r="Z201" s="36">
        <f t="shared" si="32"/>
        <v>0</v>
      </c>
      <c r="AA201" s="27">
        <v>45849</v>
      </c>
      <c r="AB201" s="28">
        <v>45849</v>
      </c>
      <c r="AC201" s="22"/>
      <c r="AD201" s="22"/>
      <c r="AE201" s="10"/>
      <c r="AF201" s="22">
        <f t="shared" si="33"/>
        <v>-45849</v>
      </c>
      <c r="AG201" s="17" t="s">
        <v>57</v>
      </c>
      <c r="AH201" s="34" t="s">
        <v>722</v>
      </c>
    </row>
    <row r="202" spans="1:34" s="19" customFormat="1" ht="56.25" x14ac:dyDescent="0.3">
      <c r="A202" s="10">
        <v>201</v>
      </c>
      <c r="B202" s="29">
        <v>14534727</v>
      </c>
      <c r="C202" s="30">
        <v>45824</v>
      </c>
      <c r="D202" s="30">
        <v>45840</v>
      </c>
      <c r="E202" s="31" t="s">
        <v>723</v>
      </c>
      <c r="F202" s="31" t="s">
        <v>724</v>
      </c>
      <c r="G202" s="22" t="s">
        <v>105</v>
      </c>
      <c r="H202" s="22">
        <v>15</v>
      </c>
      <c r="I202" s="10">
        <v>0.4</v>
      </c>
      <c r="J202" s="10" t="s">
        <v>40</v>
      </c>
      <c r="K202" s="10" t="s">
        <v>48</v>
      </c>
      <c r="L202" s="10" t="s">
        <v>55</v>
      </c>
      <c r="M202" s="31" t="s">
        <v>673</v>
      </c>
      <c r="N202" s="23" t="s">
        <v>44</v>
      </c>
      <c r="O202" s="24">
        <v>199</v>
      </c>
      <c r="P202" s="60">
        <f t="shared" si="28"/>
        <v>9</v>
      </c>
      <c r="Q202" s="30">
        <v>45849</v>
      </c>
      <c r="R202" s="10">
        <f t="shared" si="29"/>
        <v>5</v>
      </c>
      <c r="S202" s="30">
        <f t="shared" si="34"/>
        <v>45854</v>
      </c>
      <c r="T202" s="10">
        <v>30</v>
      </c>
      <c r="U202" s="16">
        <f t="shared" si="30"/>
        <v>45884</v>
      </c>
      <c r="V202" s="16" t="str">
        <f t="shared" ca="1" si="31"/>
        <v>Осталось 15</v>
      </c>
      <c r="W202" s="23" t="str">
        <f t="shared" si="35"/>
        <v>199-15/0,4/III/Т/25</v>
      </c>
      <c r="X202" s="25">
        <v>42677.98</v>
      </c>
      <c r="Y202" s="26">
        <v>42677.98</v>
      </c>
      <c r="Z202" s="36">
        <f t="shared" si="32"/>
        <v>0</v>
      </c>
      <c r="AA202" s="27">
        <v>45854</v>
      </c>
      <c r="AB202" s="28">
        <v>45849</v>
      </c>
      <c r="AC202" s="22"/>
      <c r="AD202" s="22"/>
      <c r="AE202" s="10"/>
      <c r="AF202" s="22">
        <f t="shared" si="33"/>
        <v>-45854</v>
      </c>
      <c r="AG202" s="17" t="s">
        <v>57</v>
      </c>
      <c r="AH202" s="34" t="s">
        <v>674</v>
      </c>
    </row>
    <row r="203" spans="1:34" s="19" customFormat="1" ht="56.25" x14ac:dyDescent="0.3">
      <c r="A203" s="10">
        <v>202</v>
      </c>
      <c r="B203" s="29">
        <v>14695310</v>
      </c>
      <c r="C203" s="30">
        <v>45839</v>
      </c>
      <c r="D203" s="30">
        <v>45841</v>
      </c>
      <c r="E203" s="31" t="s">
        <v>725</v>
      </c>
      <c r="F203" s="31" t="s">
        <v>726</v>
      </c>
      <c r="G203" s="22" t="s">
        <v>143</v>
      </c>
      <c r="H203" s="22">
        <v>15</v>
      </c>
      <c r="I203" s="10">
        <v>0.4</v>
      </c>
      <c r="J203" s="10" t="s">
        <v>40</v>
      </c>
      <c r="K203" s="10" t="s">
        <v>48</v>
      </c>
      <c r="L203" s="10" t="s">
        <v>42</v>
      </c>
      <c r="M203" s="31" t="s">
        <v>727</v>
      </c>
      <c r="N203" s="23" t="s">
        <v>44</v>
      </c>
      <c r="O203" s="24">
        <v>200</v>
      </c>
      <c r="P203" s="60">
        <f t="shared" si="28"/>
        <v>11</v>
      </c>
      <c r="Q203" s="30">
        <v>45852</v>
      </c>
      <c r="R203" s="10">
        <f t="shared" si="29"/>
        <v>0</v>
      </c>
      <c r="S203" s="30">
        <f t="shared" si="34"/>
        <v>45852</v>
      </c>
      <c r="T203" s="10">
        <v>30</v>
      </c>
      <c r="U203" s="16">
        <f t="shared" si="30"/>
        <v>45882</v>
      </c>
      <c r="V203" s="16" t="str">
        <f t="shared" ca="1" si="31"/>
        <v>Осталось 13</v>
      </c>
      <c r="W203" s="23" t="str">
        <f t="shared" si="35"/>
        <v>200-15/0,4/III/Т/25</v>
      </c>
      <c r="X203" s="25">
        <v>17981.55</v>
      </c>
      <c r="Y203" s="26">
        <v>17981.55</v>
      </c>
      <c r="Z203" s="36">
        <f t="shared" si="32"/>
        <v>0</v>
      </c>
      <c r="AA203" s="27">
        <v>45852</v>
      </c>
      <c r="AB203" s="28">
        <v>45852</v>
      </c>
      <c r="AC203" s="22"/>
      <c r="AD203" s="22"/>
      <c r="AE203" s="10"/>
      <c r="AF203" s="22">
        <f t="shared" si="33"/>
        <v>-45852</v>
      </c>
      <c r="AG203" s="17" t="s">
        <v>57</v>
      </c>
      <c r="AH203" s="34" t="s">
        <v>728</v>
      </c>
    </row>
    <row r="204" spans="1:34" s="19" customFormat="1" ht="131.25" x14ac:dyDescent="0.3">
      <c r="A204" s="10">
        <v>203</v>
      </c>
      <c r="B204" s="29">
        <v>14703147</v>
      </c>
      <c r="C204" s="30">
        <v>45839</v>
      </c>
      <c r="D204" s="30">
        <v>45841</v>
      </c>
      <c r="E204" s="31" t="s">
        <v>729</v>
      </c>
      <c r="F204" s="31" t="s">
        <v>730</v>
      </c>
      <c r="G204" s="22" t="s">
        <v>731</v>
      </c>
      <c r="H204" s="22">
        <v>17</v>
      </c>
      <c r="I204" s="10">
        <v>0.4</v>
      </c>
      <c r="J204" s="10" t="s">
        <v>40</v>
      </c>
      <c r="K204" s="10" t="s">
        <v>48</v>
      </c>
      <c r="L204" s="10" t="s">
        <v>154</v>
      </c>
      <c r="M204" s="31" t="s">
        <v>732</v>
      </c>
      <c r="N204" s="23" t="s">
        <v>44</v>
      </c>
      <c r="O204" s="24">
        <v>201</v>
      </c>
      <c r="P204" s="60">
        <f t="shared" si="28"/>
        <v>11</v>
      </c>
      <c r="Q204" s="30">
        <v>45852</v>
      </c>
      <c r="R204" s="10">
        <f t="shared" si="29"/>
        <v>-45852</v>
      </c>
      <c r="S204" s="30">
        <f t="shared" si="34"/>
        <v>0</v>
      </c>
      <c r="T204" s="10">
        <v>120</v>
      </c>
      <c r="U204" s="16">
        <f t="shared" si="30"/>
        <v>120</v>
      </c>
      <c r="V204" s="16" t="str">
        <f t="shared" ca="1" si="31"/>
        <v>Срок вышел</v>
      </c>
      <c r="W204" s="23" t="str">
        <f t="shared" si="35"/>
        <v>201-17/0,4/III/Т/25</v>
      </c>
      <c r="X204" s="25">
        <v>622687.5</v>
      </c>
      <c r="Y204" s="26"/>
      <c r="Z204" s="36">
        <f t="shared" si="32"/>
        <v>622687.5</v>
      </c>
      <c r="AA204" s="27"/>
      <c r="AB204" s="28">
        <v>45852</v>
      </c>
      <c r="AC204" s="22"/>
      <c r="AD204" s="22"/>
      <c r="AE204" s="10"/>
      <c r="AF204" s="22">
        <f t="shared" si="33"/>
        <v>0</v>
      </c>
      <c r="AG204" s="17" t="s">
        <v>394</v>
      </c>
      <c r="AH204" s="34" t="s">
        <v>733</v>
      </c>
    </row>
    <row r="205" spans="1:34" s="19" customFormat="1" ht="93.75" x14ac:dyDescent="0.3">
      <c r="A205" s="10">
        <v>204</v>
      </c>
      <c r="B205" s="29">
        <v>14724546</v>
      </c>
      <c r="C205" s="30">
        <v>45841</v>
      </c>
      <c r="D205" s="30">
        <v>45841</v>
      </c>
      <c r="E205" s="31" t="s">
        <v>734</v>
      </c>
      <c r="F205" s="31" t="s">
        <v>735</v>
      </c>
      <c r="G205" s="22" t="s">
        <v>143</v>
      </c>
      <c r="H205" s="22">
        <v>5</v>
      </c>
      <c r="I205" s="10">
        <v>0.22</v>
      </c>
      <c r="J205" s="10" t="s">
        <v>40</v>
      </c>
      <c r="K205" s="10" t="s">
        <v>48</v>
      </c>
      <c r="L205" s="10" t="s">
        <v>42</v>
      </c>
      <c r="M205" s="31" t="s">
        <v>736</v>
      </c>
      <c r="N205" s="23" t="s">
        <v>44</v>
      </c>
      <c r="O205" s="24">
        <v>202</v>
      </c>
      <c r="P205" s="60">
        <f t="shared" si="28"/>
        <v>11</v>
      </c>
      <c r="Q205" s="30">
        <v>45852</v>
      </c>
      <c r="R205" s="10">
        <f t="shared" si="29"/>
        <v>7</v>
      </c>
      <c r="S205" s="30">
        <f t="shared" si="34"/>
        <v>45859</v>
      </c>
      <c r="T205" s="10">
        <v>120</v>
      </c>
      <c r="U205" s="16">
        <f t="shared" si="30"/>
        <v>45979</v>
      </c>
      <c r="V205" s="16" t="str">
        <f t="shared" ca="1" si="31"/>
        <v>Осталось 110</v>
      </c>
      <c r="W205" s="23" t="str">
        <f t="shared" si="35"/>
        <v>202-5/0,22/III/Т/25</v>
      </c>
      <c r="X205" s="25">
        <v>69654.41</v>
      </c>
      <c r="Y205" s="26">
        <v>69654.41</v>
      </c>
      <c r="Z205" s="36">
        <f t="shared" si="32"/>
        <v>0</v>
      </c>
      <c r="AA205" s="27">
        <v>45859</v>
      </c>
      <c r="AB205" s="28">
        <v>45852</v>
      </c>
      <c r="AC205" s="22"/>
      <c r="AD205" s="22"/>
      <c r="AE205" s="10"/>
      <c r="AF205" s="22">
        <f t="shared" si="33"/>
        <v>-45859</v>
      </c>
      <c r="AG205" s="17" t="s">
        <v>57</v>
      </c>
      <c r="AH205" s="34" t="s">
        <v>737</v>
      </c>
    </row>
    <row r="206" spans="1:34" s="19" customFormat="1" ht="93.75" x14ac:dyDescent="0.3">
      <c r="A206" s="10">
        <v>205</v>
      </c>
      <c r="B206" s="29">
        <v>14724608</v>
      </c>
      <c r="C206" s="30">
        <v>45841</v>
      </c>
      <c r="D206" s="30">
        <v>45841</v>
      </c>
      <c r="E206" s="31" t="s">
        <v>734</v>
      </c>
      <c r="F206" s="31" t="s">
        <v>738</v>
      </c>
      <c r="G206" s="22" t="s">
        <v>143</v>
      </c>
      <c r="H206" s="22">
        <v>5</v>
      </c>
      <c r="I206" s="10">
        <v>0.22</v>
      </c>
      <c r="J206" s="10" t="s">
        <v>40</v>
      </c>
      <c r="K206" s="10" t="s">
        <v>48</v>
      </c>
      <c r="L206" s="10" t="s">
        <v>42</v>
      </c>
      <c r="M206" s="31" t="s">
        <v>736</v>
      </c>
      <c r="N206" s="23" t="s">
        <v>44</v>
      </c>
      <c r="O206" s="24">
        <v>203</v>
      </c>
      <c r="P206" s="60">
        <f t="shared" si="28"/>
        <v>11</v>
      </c>
      <c r="Q206" s="30">
        <v>45852</v>
      </c>
      <c r="R206" s="10">
        <f t="shared" si="29"/>
        <v>7</v>
      </c>
      <c r="S206" s="30">
        <f t="shared" si="34"/>
        <v>45859</v>
      </c>
      <c r="T206" s="10">
        <v>120</v>
      </c>
      <c r="U206" s="16">
        <f t="shared" si="30"/>
        <v>45979</v>
      </c>
      <c r="V206" s="16" t="str">
        <f t="shared" ca="1" si="31"/>
        <v>Осталось 110</v>
      </c>
      <c r="W206" s="23" t="str">
        <f t="shared" si="35"/>
        <v>203-5/0,22/III/Т/25</v>
      </c>
      <c r="X206" s="25">
        <v>100242.4</v>
      </c>
      <c r="Y206" s="26">
        <v>100242.4</v>
      </c>
      <c r="Z206" s="36">
        <f t="shared" si="32"/>
        <v>0</v>
      </c>
      <c r="AA206" s="27">
        <v>45859</v>
      </c>
      <c r="AB206" s="28">
        <v>45852</v>
      </c>
      <c r="AC206" s="22"/>
      <c r="AD206" s="22"/>
      <c r="AE206" s="10"/>
      <c r="AF206" s="22">
        <f t="shared" si="33"/>
        <v>-45859</v>
      </c>
      <c r="AG206" s="17" t="s">
        <v>57</v>
      </c>
      <c r="AH206" s="34" t="s">
        <v>739</v>
      </c>
    </row>
    <row r="207" spans="1:34" s="19" customFormat="1" ht="243.75" x14ac:dyDescent="0.3">
      <c r="A207" s="10">
        <v>206</v>
      </c>
      <c r="B207" s="29">
        <v>14689992</v>
      </c>
      <c r="C207" s="30">
        <v>45838</v>
      </c>
      <c r="D207" s="30">
        <v>45842</v>
      </c>
      <c r="E207" s="31" t="s">
        <v>740</v>
      </c>
      <c r="F207" s="31" t="s">
        <v>741</v>
      </c>
      <c r="G207" s="22" t="s">
        <v>143</v>
      </c>
      <c r="H207" s="22">
        <v>5</v>
      </c>
      <c r="I207" s="10">
        <v>0.22</v>
      </c>
      <c r="J207" s="10" t="s">
        <v>40</v>
      </c>
      <c r="K207" s="10" t="s">
        <v>48</v>
      </c>
      <c r="L207" s="10" t="s">
        <v>55</v>
      </c>
      <c r="M207" s="31" t="s">
        <v>742</v>
      </c>
      <c r="N207" s="23" t="s">
        <v>44</v>
      </c>
      <c r="O207" s="24">
        <v>204</v>
      </c>
      <c r="P207" s="60">
        <f t="shared" si="28"/>
        <v>10</v>
      </c>
      <c r="Q207" s="30">
        <v>45852</v>
      </c>
      <c r="R207" s="10">
        <f t="shared" si="29"/>
        <v>-45852</v>
      </c>
      <c r="S207" s="30">
        <f t="shared" si="34"/>
        <v>0</v>
      </c>
      <c r="T207" s="10">
        <v>120</v>
      </c>
      <c r="U207" s="16">
        <f t="shared" si="30"/>
        <v>120</v>
      </c>
      <c r="V207" s="16" t="str">
        <f t="shared" ca="1" si="31"/>
        <v>Срок вышел</v>
      </c>
      <c r="W207" s="23" t="str">
        <f t="shared" si="35"/>
        <v>204-5/0,22/III/Т/25</v>
      </c>
      <c r="X207" s="25">
        <v>30909.64</v>
      </c>
      <c r="Y207" s="26"/>
      <c r="Z207" s="36">
        <f t="shared" si="32"/>
        <v>30909.64</v>
      </c>
      <c r="AA207" s="27"/>
      <c r="AB207" s="28">
        <v>45852</v>
      </c>
      <c r="AC207" s="22"/>
      <c r="AD207" s="22"/>
      <c r="AE207" s="10"/>
      <c r="AF207" s="22">
        <f t="shared" si="33"/>
        <v>0</v>
      </c>
      <c r="AG207" s="17" t="s">
        <v>69</v>
      </c>
      <c r="AH207" s="34" t="s">
        <v>743</v>
      </c>
    </row>
    <row r="208" spans="1:34" s="19" customFormat="1" ht="93.75" x14ac:dyDescent="0.3">
      <c r="A208" s="10">
        <v>207</v>
      </c>
      <c r="B208" s="29">
        <v>14615806</v>
      </c>
      <c r="C208" s="30">
        <v>45832</v>
      </c>
      <c r="D208" s="30">
        <v>45845</v>
      </c>
      <c r="E208" s="30" t="s">
        <v>744</v>
      </c>
      <c r="F208" s="31" t="s">
        <v>745</v>
      </c>
      <c r="G208" s="22" t="s">
        <v>143</v>
      </c>
      <c r="H208" s="22">
        <v>15</v>
      </c>
      <c r="I208" s="10">
        <v>0.4</v>
      </c>
      <c r="J208" s="10" t="s">
        <v>40</v>
      </c>
      <c r="K208" s="10" t="s">
        <v>41</v>
      </c>
      <c r="L208" s="10" t="s">
        <v>42</v>
      </c>
      <c r="M208" s="31" t="s">
        <v>746</v>
      </c>
      <c r="N208" s="23" t="s">
        <v>44</v>
      </c>
      <c r="O208" s="24">
        <v>205</v>
      </c>
      <c r="P208" s="60">
        <f t="shared" si="28"/>
        <v>7</v>
      </c>
      <c r="Q208" s="30">
        <v>45852</v>
      </c>
      <c r="R208" s="10">
        <f t="shared" si="29"/>
        <v>1</v>
      </c>
      <c r="S208" s="30">
        <f t="shared" si="34"/>
        <v>45853</v>
      </c>
      <c r="T208" s="10">
        <v>30</v>
      </c>
      <c r="U208" s="16">
        <f t="shared" si="30"/>
        <v>45883</v>
      </c>
      <c r="V208" s="16" t="str">
        <f t="shared" ca="1" si="31"/>
        <v>Осталось 14</v>
      </c>
      <c r="W208" s="23" t="str">
        <f t="shared" si="35"/>
        <v>205-15/0,4/III/Т/25</v>
      </c>
      <c r="X208" s="25">
        <v>42677.98</v>
      </c>
      <c r="Y208" s="26">
        <v>42677.98</v>
      </c>
      <c r="Z208" s="36">
        <f t="shared" si="32"/>
        <v>0</v>
      </c>
      <c r="AA208" s="27">
        <v>45853</v>
      </c>
      <c r="AB208" s="28">
        <v>45852</v>
      </c>
      <c r="AC208" s="22"/>
      <c r="AD208" s="22"/>
      <c r="AE208" s="10"/>
      <c r="AF208" s="22">
        <f t="shared" si="33"/>
        <v>-45853</v>
      </c>
      <c r="AG208" s="17" t="s">
        <v>57</v>
      </c>
      <c r="AH208" s="34" t="s">
        <v>747</v>
      </c>
    </row>
    <row r="209" spans="1:34" s="19" customFormat="1" ht="75" x14ac:dyDescent="0.3">
      <c r="A209" s="10">
        <v>208</v>
      </c>
      <c r="B209" s="29">
        <v>14712716</v>
      </c>
      <c r="C209" s="30">
        <v>45840</v>
      </c>
      <c r="D209" s="30">
        <v>45847</v>
      </c>
      <c r="E209" s="31" t="s">
        <v>748</v>
      </c>
      <c r="F209" s="31" t="s">
        <v>749</v>
      </c>
      <c r="G209" s="22" t="s">
        <v>143</v>
      </c>
      <c r="H209" s="22">
        <v>5</v>
      </c>
      <c r="I209" s="10">
        <v>0.4</v>
      </c>
      <c r="J209" s="10" t="s">
        <v>40</v>
      </c>
      <c r="K209" s="10" t="s">
        <v>48</v>
      </c>
      <c r="L209" s="10" t="s">
        <v>42</v>
      </c>
      <c r="M209" s="31" t="s">
        <v>750</v>
      </c>
      <c r="N209" s="23" t="s">
        <v>44</v>
      </c>
      <c r="O209" s="24">
        <v>206</v>
      </c>
      <c r="P209" s="60">
        <f t="shared" si="28"/>
        <v>9</v>
      </c>
      <c r="Q209" s="30">
        <v>45856</v>
      </c>
      <c r="R209" s="10">
        <f t="shared" si="29"/>
        <v>0</v>
      </c>
      <c r="S209" s="30">
        <f t="shared" si="34"/>
        <v>45856</v>
      </c>
      <c r="T209" s="10">
        <v>30</v>
      </c>
      <c r="U209" s="16">
        <f t="shared" si="30"/>
        <v>45886</v>
      </c>
      <c r="V209" s="16" t="str">
        <f t="shared" ca="1" si="31"/>
        <v>Осталось 17</v>
      </c>
      <c r="W209" s="23" t="str">
        <f t="shared" si="35"/>
        <v>206-5/0,4/III/Т/25</v>
      </c>
      <c r="X209" s="25">
        <v>42677.98</v>
      </c>
      <c r="Y209" s="26">
        <v>42677.98</v>
      </c>
      <c r="Z209" s="36">
        <f t="shared" si="32"/>
        <v>0</v>
      </c>
      <c r="AA209" s="27">
        <v>45856</v>
      </c>
      <c r="AB209" s="28">
        <v>45855</v>
      </c>
      <c r="AC209" s="22"/>
      <c r="AD209" s="22"/>
      <c r="AE209" s="10"/>
      <c r="AF209" s="22">
        <f t="shared" si="33"/>
        <v>-45856</v>
      </c>
      <c r="AG209" s="17" t="s">
        <v>57</v>
      </c>
      <c r="AH209" s="34" t="s">
        <v>751</v>
      </c>
    </row>
    <row r="210" spans="1:34" s="19" customFormat="1" ht="56.25" x14ac:dyDescent="0.3">
      <c r="A210" s="10">
        <v>209</v>
      </c>
      <c r="B210" s="29">
        <v>14754678</v>
      </c>
      <c r="C210" s="30">
        <v>45845</v>
      </c>
      <c r="D210" s="30">
        <v>45847</v>
      </c>
      <c r="E210" s="31" t="s">
        <v>752</v>
      </c>
      <c r="F210" s="31" t="s">
        <v>753</v>
      </c>
      <c r="G210" s="22" t="s">
        <v>143</v>
      </c>
      <c r="H210" s="22">
        <v>15</v>
      </c>
      <c r="I210" s="10">
        <v>0.4</v>
      </c>
      <c r="J210" s="10" t="s">
        <v>40</v>
      </c>
      <c r="K210" s="10" t="s">
        <v>48</v>
      </c>
      <c r="L210" s="10" t="s">
        <v>42</v>
      </c>
      <c r="M210" s="31" t="s">
        <v>754</v>
      </c>
      <c r="N210" s="23" t="s">
        <v>44</v>
      </c>
      <c r="O210" s="24">
        <v>207</v>
      </c>
      <c r="P210" s="60">
        <f t="shared" si="28"/>
        <v>9</v>
      </c>
      <c r="Q210" s="30">
        <v>45856</v>
      </c>
      <c r="R210" s="10">
        <f t="shared" si="29"/>
        <v>0</v>
      </c>
      <c r="S210" s="30">
        <f t="shared" si="34"/>
        <v>45856</v>
      </c>
      <c r="T210" s="10">
        <v>120</v>
      </c>
      <c r="U210" s="16">
        <f t="shared" si="30"/>
        <v>45976</v>
      </c>
      <c r="V210" s="16" t="str">
        <f t="shared" ca="1" si="31"/>
        <v>Осталось 107</v>
      </c>
      <c r="W210" s="23" t="str">
        <f t="shared" si="35"/>
        <v>207-15/0,4/III/Т/25</v>
      </c>
      <c r="X210" s="25">
        <v>83461.960000000006</v>
      </c>
      <c r="Y210" s="26">
        <v>83461.960000000006</v>
      </c>
      <c r="Z210" s="36">
        <f t="shared" si="32"/>
        <v>0</v>
      </c>
      <c r="AA210" s="27">
        <v>45856</v>
      </c>
      <c r="AB210" s="28">
        <v>45855</v>
      </c>
      <c r="AC210" s="22"/>
      <c r="AD210" s="22"/>
      <c r="AE210" s="10"/>
      <c r="AF210" s="22">
        <f t="shared" si="33"/>
        <v>-45856</v>
      </c>
      <c r="AG210" s="17" t="s">
        <v>57</v>
      </c>
      <c r="AH210" s="34" t="s">
        <v>755</v>
      </c>
    </row>
    <row r="211" spans="1:34" s="19" customFormat="1" ht="93.75" x14ac:dyDescent="0.3">
      <c r="A211" s="10">
        <v>210</v>
      </c>
      <c r="B211" s="29">
        <v>14447200</v>
      </c>
      <c r="C211" s="30">
        <v>45813</v>
      </c>
      <c r="D211" s="30">
        <v>45847</v>
      </c>
      <c r="E211" s="31" t="s">
        <v>756</v>
      </c>
      <c r="F211" s="31" t="s">
        <v>757</v>
      </c>
      <c r="G211" s="22" t="s">
        <v>758</v>
      </c>
      <c r="H211" s="22">
        <v>7</v>
      </c>
      <c r="I211" s="10">
        <v>0.22</v>
      </c>
      <c r="J211" s="10" t="s">
        <v>40</v>
      </c>
      <c r="K211" s="10" t="s">
        <v>48</v>
      </c>
      <c r="L211" s="10" t="s">
        <v>42</v>
      </c>
      <c r="M211" s="31" t="s">
        <v>759</v>
      </c>
      <c r="N211" s="23" t="s">
        <v>44</v>
      </c>
      <c r="O211" s="24">
        <v>208</v>
      </c>
      <c r="P211" s="60">
        <f t="shared" si="28"/>
        <v>9</v>
      </c>
      <c r="Q211" s="30">
        <v>45856</v>
      </c>
      <c r="R211" s="10">
        <f t="shared" si="29"/>
        <v>5</v>
      </c>
      <c r="S211" s="30">
        <f t="shared" si="34"/>
        <v>45861</v>
      </c>
      <c r="T211" s="10">
        <v>30</v>
      </c>
      <c r="U211" s="16">
        <f t="shared" si="30"/>
        <v>45891</v>
      </c>
      <c r="V211" s="16" t="str">
        <f t="shared" ca="1" si="31"/>
        <v>Осталось 22</v>
      </c>
      <c r="W211" s="23" t="str">
        <f t="shared" si="35"/>
        <v>208-7/0,22/III/Т/25</v>
      </c>
      <c r="X211" s="25">
        <v>30909.64</v>
      </c>
      <c r="Y211" s="26">
        <v>30909.64</v>
      </c>
      <c r="Z211" s="36">
        <f t="shared" si="32"/>
        <v>0</v>
      </c>
      <c r="AA211" s="27">
        <v>45861</v>
      </c>
      <c r="AB211" s="28">
        <v>45855</v>
      </c>
      <c r="AC211" s="22"/>
      <c r="AD211" s="22"/>
      <c r="AE211" s="10"/>
      <c r="AF211" s="22">
        <f t="shared" si="33"/>
        <v>-45861</v>
      </c>
      <c r="AG211" s="17" t="s">
        <v>57</v>
      </c>
      <c r="AH211" s="34" t="s">
        <v>760</v>
      </c>
    </row>
    <row r="212" spans="1:34" s="19" customFormat="1" ht="93.75" x14ac:dyDescent="0.3">
      <c r="A212" s="10">
        <v>211</v>
      </c>
      <c r="B212" s="29">
        <v>1582</v>
      </c>
      <c r="C212" s="30">
        <v>45840</v>
      </c>
      <c r="D212" s="30">
        <v>45845</v>
      </c>
      <c r="E212" s="31" t="s">
        <v>761</v>
      </c>
      <c r="F212" s="31" t="s">
        <v>762</v>
      </c>
      <c r="G212" s="22" t="s">
        <v>143</v>
      </c>
      <c r="H212" s="22">
        <v>3</v>
      </c>
      <c r="I212" s="10">
        <v>0.22</v>
      </c>
      <c r="J212" s="10" t="s">
        <v>40</v>
      </c>
      <c r="K212" s="10" t="s">
        <v>153</v>
      </c>
      <c r="L212" s="10" t="s">
        <v>42</v>
      </c>
      <c r="M212" s="31" t="s">
        <v>603</v>
      </c>
      <c r="N212" s="23" t="s">
        <v>44</v>
      </c>
      <c r="O212" s="24" t="s">
        <v>763</v>
      </c>
      <c r="P212" s="60">
        <f t="shared" si="28"/>
        <v>4</v>
      </c>
      <c r="Q212" s="30">
        <v>45849</v>
      </c>
      <c r="R212" s="10">
        <f t="shared" si="29"/>
        <v>-45849</v>
      </c>
      <c r="S212" s="30">
        <f t="shared" si="34"/>
        <v>0</v>
      </c>
      <c r="T212" s="10">
        <v>30</v>
      </c>
      <c r="U212" s="16">
        <f t="shared" si="30"/>
        <v>30</v>
      </c>
      <c r="V212" s="16" t="str">
        <f t="shared" ca="1" si="31"/>
        <v>Срок вышел</v>
      </c>
      <c r="W212" s="23" t="str">
        <f t="shared" si="35"/>
        <v>209Б-3/0,22/III/Т/25</v>
      </c>
      <c r="X212" s="25">
        <v>9648.9599999999991</v>
      </c>
      <c r="Y212" s="26"/>
      <c r="Z212" s="36">
        <f t="shared" si="32"/>
        <v>9648.9599999999991</v>
      </c>
      <c r="AA212" s="27"/>
      <c r="AB212" s="28">
        <v>45849</v>
      </c>
      <c r="AC212" s="22"/>
      <c r="AD212" s="22"/>
      <c r="AE212" s="10"/>
      <c r="AF212" s="22">
        <f t="shared" si="33"/>
        <v>0</v>
      </c>
      <c r="AG212" s="17" t="s">
        <v>394</v>
      </c>
      <c r="AH212" s="34" t="s">
        <v>764</v>
      </c>
    </row>
    <row r="213" spans="1:34" s="19" customFormat="1" ht="93.75" x14ac:dyDescent="0.3">
      <c r="A213" s="10">
        <v>212</v>
      </c>
      <c r="B213" s="29">
        <v>14729983</v>
      </c>
      <c r="C213" s="30">
        <v>45841</v>
      </c>
      <c r="D213" s="30">
        <v>45849</v>
      </c>
      <c r="E213" s="31" t="s">
        <v>765</v>
      </c>
      <c r="F213" s="31" t="s">
        <v>766</v>
      </c>
      <c r="G213" s="22" t="s">
        <v>767</v>
      </c>
      <c r="H213" s="22">
        <v>15</v>
      </c>
      <c r="I213" s="10">
        <v>0.4</v>
      </c>
      <c r="J213" s="10" t="s">
        <v>40</v>
      </c>
      <c r="K213" s="10" t="s">
        <v>48</v>
      </c>
      <c r="L213" s="10" t="s">
        <v>42</v>
      </c>
      <c r="M213" s="31" t="s">
        <v>768</v>
      </c>
      <c r="N213" s="23" t="s">
        <v>44</v>
      </c>
      <c r="O213" s="24">
        <v>210</v>
      </c>
      <c r="P213" s="60">
        <f t="shared" si="28"/>
        <v>7</v>
      </c>
      <c r="Q213" s="30">
        <v>45856</v>
      </c>
      <c r="R213" s="10">
        <f t="shared" si="29"/>
        <v>0</v>
      </c>
      <c r="S213" s="30">
        <f t="shared" si="34"/>
        <v>45856</v>
      </c>
      <c r="T213" s="10">
        <v>30</v>
      </c>
      <c r="U213" s="16">
        <f t="shared" si="30"/>
        <v>45886</v>
      </c>
      <c r="V213" s="16" t="str">
        <f t="shared" ca="1" si="31"/>
        <v>Осталось 17</v>
      </c>
      <c r="W213" s="23" t="str">
        <f t="shared" si="35"/>
        <v>210-15/0,4/III/Т/25</v>
      </c>
      <c r="X213" s="25">
        <v>42677.98</v>
      </c>
      <c r="Y213" s="26">
        <v>42677.98</v>
      </c>
      <c r="Z213" s="36">
        <f t="shared" si="32"/>
        <v>0</v>
      </c>
      <c r="AA213" s="27">
        <v>45856</v>
      </c>
      <c r="AB213" s="28">
        <v>45855</v>
      </c>
      <c r="AC213" s="22"/>
      <c r="AD213" s="22"/>
      <c r="AE213" s="10"/>
      <c r="AF213" s="22">
        <f t="shared" si="33"/>
        <v>-45856</v>
      </c>
      <c r="AG213" s="17" t="s">
        <v>57</v>
      </c>
      <c r="AH213" s="34" t="s">
        <v>769</v>
      </c>
    </row>
    <row r="214" spans="1:34" s="19" customFormat="1" ht="93.75" x14ac:dyDescent="0.3">
      <c r="A214" s="10">
        <v>213</v>
      </c>
      <c r="B214" s="29">
        <v>1730</v>
      </c>
      <c r="C214" s="30">
        <v>45847</v>
      </c>
      <c r="D214" s="30">
        <v>45849</v>
      </c>
      <c r="E214" s="31" t="s">
        <v>770</v>
      </c>
      <c r="F214" s="31" t="s">
        <v>771</v>
      </c>
      <c r="G214" s="22" t="s">
        <v>143</v>
      </c>
      <c r="H214" s="22">
        <v>3</v>
      </c>
      <c r="I214" s="10">
        <v>0.22</v>
      </c>
      <c r="J214" s="10" t="s">
        <v>40</v>
      </c>
      <c r="K214" s="10" t="s">
        <v>153</v>
      </c>
      <c r="L214" s="10" t="s">
        <v>42</v>
      </c>
      <c r="M214" s="31" t="s">
        <v>772</v>
      </c>
      <c r="N214" s="23" t="s">
        <v>44</v>
      </c>
      <c r="O214" s="24" t="s">
        <v>773</v>
      </c>
      <c r="P214" s="60">
        <f t="shared" si="28"/>
        <v>10</v>
      </c>
      <c r="Q214" s="30">
        <f t="shared" si="36"/>
        <v>45859</v>
      </c>
      <c r="R214" s="10">
        <f t="shared" si="29"/>
        <v>1</v>
      </c>
      <c r="S214" s="30">
        <f t="shared" si="34"/>
        <v>45860</v>
      </c>
      <c r="T214" s="10"/>
      <c r="U214" s="16">
        <f t="shared" si="30"/>
        <v>45860</v>
      </c>
      <c r="V214" s="16" t="str">
        <f t="shared" ca="1" si="31"/>
        <v>Срок вышел</v>
      </c>
      <c r="W214" s="23" t="str">
        <f t="shared" si="35"/>
        <v>211Б-3/0,22/III/Т/25</v>
      </c>
      <c r="X214" s="25">
        <v>9648.9599999999991</v>
      </c>
      <c r="Y214" s="26">
        <v>9648.9599999999991</v>
      </c>
      <c r="Z214" s="36">
        <f t="shared" si="32"/>
        <v>0</v>
      </c>
      <c r="AA214" s="27">
        <v>45860</v>
      </c>
      <c r="AB214" s="28">
        <v>45859</v>
      </c>
      <c r="AC214" s="22"/>
      <c r="AD214" s="22"/>
      <c r="AE214" s="10"/>
      <c r="AF214" s="22">
        <f t="shared" si="33"/>
        <v>-45860</v>
      </c>
      <c r="AG214" s="17" t="s">
        <v>57</v>
      </c>
      <c r="AH214" s="34" t="s">
        <v>774</v>
      </c>
    </row>
    <row r="215" spans="1:34" s="19" customFormat="1" ht="56.25" x14ac:dyDescent="0.3">
      <c r="A215" s="10">
        <v>214</v>
      </c>
      <c r="B215" s="29">
        <v>14585778</v>
      </c>
      <c r="C215" s="30">
        <v>45828</v>
      </c>
      <c r="D215" s="30">
        <v>45852</v>
      </c>
      <c r="E215" s="31" t="s">
        <v>775</v>
      </c>
      <c r="F215" s="31" t="s">
        <v>776</v>
      </c>
      <c r="G215" s="22" t="s">
        <v>777</v>
      </c>
      <c r="H215" s="22">
        <v>40</v>
      </c>
      <c r="I215" s="10">
        <v>0.4</v>
      </c>
      <c r="J215" s="10" t="s">
        <v>40</v>
      </c>
      <c r="K215" s="10" t="s">
        <v>292</v>
      </c>
      <c r="L215" s="10" t="s">
        <v>55</v>
      </c>
      <c r="M215" s="31" t="s">
        <v>778</v>
      </c>
      <c r="N215" s="23" t="s">
        <v>44</v>
      </c>
      <c r="O215" s="24">
        <v>212</v>
      </c>
      <c r="P215" s="60">
        <f t="shared" si="28"/>
        <v>7</v>
      </c>
      <c r="Q215" s="30">
        <v>45859</v>
      </c>
      <c r="R215" s="10">
        <f t="shared" si="29"/>
        <v>-45859</v>
      </c>
      <c r="S215" s="30">
        <f t="shared" si="34"/>
        <v>0</v>
      </c>
      <c r="T215" s="10">
        <v>15</v>
      </c>
      <c r="U215" s="16">
        <f t="shared" si="30"/>
        <v>15</v>
      </c>
      <c r="V215" s="16" t="str">
        <f t="shared" ca="1" si="31"/>
        <v>Срок вышел</v>
      </c>
      <c r="W215" s="23" t="str">
        <f t="shared" si="35"/>
        <v>212-40/0,4/III/Т/25</v>
      </c>
      <c r="X215" s="25">
        <v>49670.98</v>
      </c>
      <c r="Y215" s="26"/>
      <c r="Z215" s="36">
        <f t="shared" si="32"/>
        <v>49670.98</v>
      </c>
      <c r="AA215" s="27"/>
      <c r="AB215" s="28">
        <v>45859</v>
      </c>
      <c r="AC215" s="22"/>
      <c r="AD215" s="22"/>
      <c r="AE215" s="10"/>
      <c r="AF215" s="22">
        <f t="shared" si="33"/>
        <v>0</v>
      </c>
      <c r="AG215" s="17" t="s">
        <v>394</v>
      </c>
      <c r="AH215" s="34" t="s">
        <v>779</v>
      </c>
    </row>
    <row r="216" spans="1:34" s="19" customFormat="1" ht="75" x14ac:dyDescent="0.3">
      <c r="A216" s="10">
        <v>215</v>
      </c>
      <c r="B216" s="29">
        <v>14803618</v>
      </c>
      <c r="C216" s="30">
        <v>45848</v>
      </c>
      <c r="D216" s="30">
        <v>45853</v>
      </c>
      <c r="E216" s="31" t="s">
        <v>740</v>
      </c>
      <c r="F216" s="31" t="s">
        <v>780</v>
      </c>
      <c r="G216" s="22" t="s">
        <v>143</v>
      </c>
      <c r="H216" s="22">
        <v>5</v>
      </c>
      <c r="I216" s="10">
        <v>0.22</v>
      </c>
      <c r="J216" s="10" t="s">
        <v>40</v>
      </c>
      <c r="K216" s="10" t="s">
        <v>48</v>
      </c>
      <c r="L216" s="10" t="s">
        <v>55</v>
      </c>
      <c r="M216" s="31" t="s">
        <v>781</v>
      </c>
      <c r="N216" s="23" t="s">
        <v>44</v>
      </c>
      <c r="O216" s="24">
        <v>213</v>
      </c>
      <c r="P216" s="60">
        <f t="shared" si="28"/>
        <v>10</v>
      </c>
      <c r="Q216" s="30">
        <f t="shared" si="36"/>
        <v>45863</v>
      </c>
      <c r="R216" s="10">
        <f t="shared" si="29"/>
        <v>4</v>
      </c>
      <c r="S216" s="30">
        <f t="shared" si="34"/>
        <v>45867</v>
      </c>
      <c r="T216" s="10"/>
      <c r="U216" s="16">
        <f t="shared" si="30"/>
        <v>45867</v>
      </c>
      <c r="V216" s="16" t="str">
        <f t="shared" ca="1" si="31"/>
        <v>Срок вышел</v>
      </c>
      <c r="W216" s="23" t="str">
        <f t="shared" si="35"/>
        <v>213-5/0,22/III/Т/25</v>
      </c>
      <c r="X216" s="25">
        <v>30909.64</v>
      </c>
      <c r="Y216" s="26">
        <v>30909.64</v>
      </c>
      <c r="Z216" s="36">
        <f t="shared" si="32"/>
        <v>0</v>
      </c>
      <c r="AA216" s="27">
        <v>45867</v>
      </c>
      <c r="AB216" s="28">
        <v>45863</v>
      </c>
      <c r="AC216" s="22"/>
      <c r="AD216" s="22"/>
      <c r="AE216" s="10"/>
      <c r="AF216" s="22">
        <f t="shared" si="33"/>
        <v>-45867</v>
      </c>
      <c r="AG216" s="17" t="s">
        <v>57</v>
      </c>
      <c r="AH216" s="34"/>
    </row>
    <row r="217" spans="1:34" s="19" customFormat="1" ht="225" x14ac:dyDescent="0.3">
      <c r="A217" s="10">
        <v>216</v>
      </c>
      <c r="B217" s="29">
        <v>14807511</v>
      </c>
      <c r="C217" s="30">
        <v>45849</v>
      </c>
      <c r="D217" s="30">
        <v>45853</v>
      </c>
      <c r="E217" s="31" t="s">
        <v>782</v>
      </c>
      <c r="F217" s="31" t="s">
        <v>667</v>
      </c>
      <c r="G217" s="22" t="s">
        <v>783</v>
      </c>
      <c r="H217" s="22">
        <v>15</v>
      </c>
      <c r="I217" s="10">
        <v>0.4</v>
      </c>
      <c r="J217" s="10" t="s">
        <v>40</v>
      </c>
      <c r="K217" s="10" t="s">
        <v>48</v>
      </c>
      <c r="L217" s="10" t="s">
        <v>42</v>
      </c>
      <c r="M217" s="31" t="s">
        <v>784</v>
      </c>
      <c r="N217" s="23" t="s">
        <v>44</v>
      </c>
      <c r="O217" s="24">
        <v>214</v>
      </c>
      <c r="P217" s="60">
        <f t="shared" si="28"/>
        <v>14</v>
      </c>
      <c r="Q217" s="30">
        <v>45867</v>
      </c>
      <c r="R217" s="10">
        <f t="shared" si="29"/>
        <v>-45867</v>
      </c>
      <c r="S217" s="30">
        <f t="shared" si="34"/>
        <v>0</v>
      </c>
      <c r="T217" s="10">
        <v>120</v>
      </c>
      <c r="U217" s="16">
        <f t="shared" si="30"/>
        <v>120</v>
      </c>
      <c r="V217" s="16" t="str">
        <f t="shared" ca="1" si="31"/>
        <v>Срок вышел</v>
      </c>
      <c r="W217" s="23" t="str">
        <f t="shared" si="35"/>
        <v>214-15/0,4/III/Т/25</v>
      </c>
      <c r="X217" s="25">
        <v>4398396.18</v>
      </c>
      <c r="Y217" s="26"/>
      <c r="Z217" s="36">
        <f t="shared" si="32"/>
        <v>4398396.18</v>
      </c>
      <c r="AA217" s="27"/>
      <c r="AB217" s="28">
        <v>45867</v>
      </c>
      <c r="AC217" s="22"/>
      <c r="AD217" s="22"/>
      <c r="AE217" s="10"/>
      <c r="AF217" s="22">
        <f t="shared" si="33"/>
        <v>0</v>
      </c>
      <c r="AG217" s="17" t="s">
        <v>394</v>
      </c>
      <c r="AH217" s="34" t="s">
        <v>785</v>
      </c>
    </row>
    <row r="218" spans="1:34" s="19" customFormat="1" ht="112.5" x14ac:dyDescent="0.3">
      <c r="A218" s="10">
        <v>217</v>
      </c>
      <c r="B218" s="29">
        <v>14808563</v>
      </c>
      <c r="C218" s="30">
        <v>45849</v>
      </c>
      <c r="D218" s="30">
        <v>45853</v>
      </c>
      <c r="E218" s="31" t="s">
        <v>786</v>
      </c>
      <c r="F218" s="31" t="s">
        <v>787</v>
      </c>
      <c r="G218" s="22" t="s">
        <v>143</v>
      </c>
      <c r="H218" s="22">
        <v>5</v>
      </c>
      <c r="I218" s="10">
        <v>0.22</v>
      </c>
      <c r="J218" s="10" t="s">
        <v>40</v>
      </c>
      <c r="K218" s="10" t="s">
        <v>48</v>
      </c>
      <c r="L218" s="10" t="s">
        <v>55</v>
      </c>
      <c r="M218" s="31" t="s">
        <v>788</v>
      </c>
      <c r="N218" s="23" t="s">
        <v>44</v>
      </c>
      <c r="O218" s="24">
        <v>215</v>
      </c>
      <c r="P218" s="60">
        <f t="shared" si="28"/>
        <v>10</v>
      </c>
      <c r="Q218" s="30">
        <f t="shared" si="36"/>
        <v>45863</v>
      </c>
      <c r="R218" s="10">
        <f t="shared" si="29"/>
        <v>-45863</v>
      </c>
      <c r="S218" s="30">
        <f t="shared" si="34"/>
        <v>0</v>
      </c>
      <c r="T218" s="10"/>
      <c r="U218" s="16">
        <f t="shared" si="30"/>
        <v>0</v>
      </c>
      <c r="V218" s="16" t="str">
        <f t="shared" ca="1" si="31"/>
        <v>Срок вышел</v>
      </c>
      <c r="W218" s="23" t="str">
        <f t="shared" si="35"/>
        <v>215-5/0,22/III/Т/25</v>
      </c>
      <c r="X218" s="25">
        <v>332711.05</v>
      </c>
      <c r="Y218" s="26"/>
      <c r="Z218" s="36">
        <f t="shared" si="32"/>
        <v>332711.05</v>
      </c>
      <c r="AA218" s="27"/>
      <c r="AB218" s="28">
        <v>45863</v>
      </c>
      <c r="AC218" s="22"/>
      <c r="AD218" s="22"/>
      <c r="AE218" s="10"/>
      <c r="AF218" s="22">
        <f t="shared" si="33"/>
        <v>0</v>
      </c>
      <c r="AG218" s="17" t="s">
        <v>394</v>
      </c>
      <c r="AH218" s="34"/>
    </row>
    <row r="219" spans="1:34" s="19" customFormat="1" ht="56.25" x14ac:dyDescent="0.3">
      <c r="A219" s="10">
        <v>218</v>
      </c>
      <c r="B219" s="29">
        <v>14812271</v>
      </c>
      <c r="C219" s="30">
        <v>45849</v>
      </c>
      <c r="D219" s="30">
        <v>45853</v>
      </c>
      <c r="E219" s="31" t="s">
        <v>99</v>
      </c>
      <c r="F219" s="31" t="s">
        <v>100</v>
      </c>
      <c r="G219" s="22" t="s">
        <v>101</v>
      </c>
      <c r="H219" s="22">
        <v>7</v>
      </c>
      <c r="I219" s="10">
        <v>0.22</v>
      </c>
      <c r="J219" s="10" t="s">
        <v>40</v>
      </c>
      <c r="K219" s="10" t="s">
        <v>48</v>
      </c>
      <c r="L219" s="10" t="s">
        <v>42</v>
      </c>
      <c r="M219" s="31" t="s">
        <v>474</v>
      </c>
      <c r="N219" s="23" t="s">
        <v>44</v>
      </c>
      <c r="O219" s="24">
        <v>216</v>
      </c>
      <c r="P219" s="60">
        <f t="shared" si="28"/>
        <v>1</v>
      </c>
      <c r="Q219" s="30">
        <v>45854</v>
      </c>
      <c r="R219" s="10">
        <f t="shared" si="29"/>
        <v>6</v>
      </c>
      <c r="S219" s="30">
        <f t="shared" si="34"/>
        <v>45860</v>
      </c>
      <c r="T219" s="10"/>
      <c r="U219" s="16">
        <f t="shared" si="30"/>
        <v>45860</v>
      </c>
      <c r="V219" s="16" t="str">
        <f t="shared" ca="1" si="31"/>
        <v>Срок вышел</v>
      </c>
      <c r="W219" s="23" t="str">
        <f t="shared" si="35"/>
        <v>216-7/0,22/III/Т/25</v>
      </c>
      <c r="X219" s="25">
        <v>95000.2</v>
      </c>
      <c r="Y219" s="26">
        <v>95000.2</v>
      </c>
      <c r="Z219" s="36">
        <f t="shared" si="32"/>
        <v>0</v>
      </c>
      <c r="AA219" s="27">
        <v>45860</v>
      </c>
      <c r="AB219" s="28">
        <v>45855</v>
      </c>
      <c r="AC219" s="22"/>
      <c r="AD219" s="22"/>
      <c r="AE219" s="10"/>
      <c r="AF219" s="22">
        <f t="shared" si="33"/>
        <v>-45860</v>
      </c>
      <c r="AG219" s="17" t="s">
        <v>57</v>
      </c>
      <c r="AH219" s="34" t="s">
        <v>789</v>
      </c>
    </row>
    <row r="220" spans="1:34" s="19" customFormat="1" ht="112.5" x14ac:dyDescent="0.3">
      <c r="A220" s="10">
        <v>219</v>
      </c>
      <c r="B220" s="29">
        <v>14813792</v>
      </c>
      <c r="C220" s="30">
        <v>45849</v>
      </c>
      <c r="D220" s="30">
        <v>45853</v>
      </c>
      <c r="E220" s="31" t="s">
        <v>740</v>
      </c>
      <c r="F220" s="31" t="s">
        <v>790</v>
      </c>
      <c r="G220" s="22" t="s">
        <v>143</v>
      </c>
      <c r="H220" s="22">
        <v>5</v>
      </c>
      <c r="I220" s="10">
        <v>0.22</v>
      </c>
      <c r="J220" s="10" t="s">
        <v>40</v>
      </c>
      <c r="K220" s="10" t="s">
        <v>48</v>
      </c>
      <c r="L220" s="10" t="s">
        <v>55</v>
      </c>
      <c r="M220" s="31" t="s">
        <v>788</v>
      </c>
      <c r="N220" s="23" t="s">
        <v>44</v>
      </c>
      <c r="O220" s="24">
        <v>217</v>
      </c>
      <c r="P220" s="60">
        <f t="shared" si="28"/>
        <v>10</v>
      </c>
      <c r="Q220" s="30">
        <f t="shared" si="36"/>
        <v>45863</v>
      </c>
      <c r="R220" s="10">
        <f t="shared" si="29"/>
        <v>-45863</v>
      </c>
      <c r="S220" s="30">
        <f t="shared" si="34"/>
        <v>0</v>
      </c>
      <c r="T220" s="10"/>
      <c r="U220" s="16">
        <f t="shared" si="30"/>
        <v>0</v>
      </c>
      <c r="V220" s="16" t="str">
        <f t="shared" ca="1" si="31"/>
        <v>Срок вышел</v>
      </c>
      <c r="W220" s="23" t="str">
        <f t="shared" si="35"/>
        <v>217-5/0,22/III/Т/25</v>
      </c>
      <c r="X220" s="25">
        <v>289887.88</v>
      </c>
      <c r="Y220" s="26"/>
      <c r="Z220" s="36">
        <f t="shared" si="32"/>
        <v>289887.88</v>
      </c>
      <c r="AA220" s="27"/>
      <c r="AB220" s="28"/>
      <c r="AC220" s="22"/>
      <c r="AD220" s="22"/>
      <c r="AE220" s="10"/>
      <c r="AF220" s="22">
        <f t="shared" si="33"/>
        <v>0</v>
      </c>
      <c r="AG220" s="17" t="s">
        <v>394</v>
      </c>
      <c r="AH220" s="34"/>
    </row>
    <row r="221" spans="1:34" s="19" customFormat="1" ht="131.25" x14ac:dyDescent="0.3">
      <c r="A221" s="10">
        <v>220</v>
      </c>
      <c r="B221" s="29">
        <v>14776562</v>
      </c>
      <c r="C221" s="30">
        <v>45846</v>
      </c>
      <c r="D221" s="30">
        <v>45855</v>
      </c>
      <c r="E221" s="31" t="s">
        <v>791</v>
      </c>
      <c r="F221" s="31" t="s">
        <v>792</v>
      </c>
      <c r="G221" s="22" t="s">
        <v>143</v>
      </c>
      <c r="H221" s="22">
        <v>15</v>
      </c>
      <c r="I221" s="10">
        <v>0.4</v>
      </c>
      <c r="J221" s="10" t="s">
        <v>40</v>
      </c>
      <c r="K221" s="10" t="s">
        <v>48</v>
      </c>
      <c r="L221" s="10" t="s">
        <v>42</v>
      </c>
      <c r="M221" s="31" t="s">
        <v>793</v>
      </c>
      <c r="N221" s="23" t="s">
        <v>44</v>
      </c>
      <c r="O221" s="24">
        <v>218</v>
      </c>
      <c r="P221" s="60">
        <f t="shared" si="28"/>
        <v>11</v>
      </c>
      <c r="Q221" s="30">
        <v>45866</v>
      </c>
      <c r="R221" s="10">
        <f t="shared" si="29"/>
        <v>1</v>
      </c>
      <c r="S221" s="30">
        <f t="shared" si="34"/>
        <v>45867</v>
      </c>
      <c r="T221" s="10"/>
      <c r="U221" s="16">
        <f t="shared" si="30"/>
        <v>45867</v>
      </c>
      <c r="V221" s="16" t="str">
        <f t="shared" ca="1" si="31"/>
        <v>Срок вышел</v>
      </c>
      <c r="W221" s="23" t="str">
        <f t="shared" si="35"/>
        <v>218-15/0,4/III/Т/25</v>
      </c>
      <c r="X221" s="25">
        <v>17981.55</v>
      </c>
      <c r="Y221" s="26">
        <v>17981.55</v>
      </c>
      <c r="Z221" s="36">
        <f t="shared" si="32"/>
        <v>0</v>
      </c>
      <c r="AA221" s="27">
        <v>45867</v>
      </c>
      <c r="AB221" s="28">
        <v>45866</v>
      </c>
      <c r="AC221" s="22"/>
      <c r="AD221" s="22"/>
      <c r="AE221" s="10"/>
      <c r="AF221" s="22">
        <f t="shared" si="33"/>
        <v>-45867</v>
      </c>
      <c r="AG221" s="17" t="s">
        <v>57</v>
      </c>
      <c r="AH221" s="34" t="s">
        <v>794</v>
      </c>
    </row>
    <row r="222" spans="1:34" s="19" customFormat="1" ht="56.25" x14ac:dyDescent="0.3">
      <c r="A222" s="10">
        <v>221</v>
      </c>
      <c r="B222" s="29">
        <v>14814309</v>
      </c>
      <c r="C222" s="30">
        <v>45849</v>
      </c>
      <c r="D222" s="30">
        <v>45855</v>
      </c>
      <c r="E222" s="31" t="s">
        <v>795</v>
      </c>
      <c r="F222" s="31" t="s">
        <v>796</v>
      </c>
      <c r="G222" s="22" t="s">
        <v>143</v>
      </c>
      <c r="H222" s="22">
        <v>5</v>
      </c>
      <c r="I222" s="10">
        <v>0.22</v>
      </c>
      <c r="J222" s="10" t="s">
        <v>40</v>
      </c>
      <c r="K222" s="10" t="s">
        <v>48</v>
      </c>
      <c r="L222" s="10" t="s">
        <v>42</v>
      </c>
      <c r="M222" s="31" t="s">
        <v>797</v>
      </c>
      <c r="N222" s="23" t="s">
        <v>44</v>
      </c>
      <c r="O222" s="24">
        <v>219</v>
      </c>
      <c r="P222" s="60">
        <f t="shared" si="28"/>
        <v>8</v>
      </c>
      <c r="Q222" s="30">
        <v>45863</v>
      </c>
      <c r="R222" s="10">
        <f t="shared" si="29"/>
        <v>3</v>
      </c>
      <c r="S222" s="30">
        <f t="shared" si="34"/>
        <v>45866</v>
      </c>
      <c r="T222" s="10"/>
      <c r="U222" s="16">
        <f t="shared" si="30"/>
        <v>45866</v>
      </c>
      <c r="V222" s="16" t="str">
        <f t="shared" ca="1" si="31"/>
        <v>Срок вышел</v>
      </c>
      <c r="W222" s="23" t="str">
        <f t="shared" si="35"/>
        <v>219-5/0,22/III/Т/25</v>
      </c>
      <c r="X222" s="25">
        <v>34023.440000000002</v>
      </c>
      <c r="Y222" s="26">
        <v>34023.440000000002</v>
      </c>
      <c r="Z222" s="36">
        <f t="shared" si="32"/>
        <v>0</v>
      </c>
      <c r="AA222" s="27">
        <v>45866</v>
      </c>
      <c r="AB222" s="28">
        <v>45863</v>
      </c>
      <c r="AC222" s="22"/>
      <c r="AD222" s="22"/>
      <c r="AE222" s="10"/>
      <c r="AF222" s="22">
        <f t="shared" si="33"/>
        <v>-45866</v>
      </c>
      <c r="AG222" s="17" t="s">
        <v>57</v>
      </c>
      <c r="AH222" s="34" t="s">
        <v>798</v>
      </c>
    </row>
    <row r="223" spans="1:34" s="19" customFormat="1" ht="112.5" x14ac:dyDescent="0.3">
      <c r="A223" s="10">
        <v>222</v>
      </c>
      <c r="B223" s="29">
        <v>14791577</v>
      </c>
      <c r="C223" s="42">
        <v>45847</v>
      </c>
      <c r="D223" s="30">
        <v>45855</v>
      </c>
      <c r="E223" s="31" t="s">
        <v>799</v>
      </c>
      <c r="F223" s="31" t="s">
        <v>800</v>
      </c>
      <c r="G223" s="22" t="s">
        <v>801</v>
      </c>
      <c r="H223" s="22">
        <v>150</v>
      </c>
      <c r="I223" s="10">
        <v>0.4</v>
      </c>
      <c r="J223" s="10" t="s">
        <v>40</v>
      </c>
      <c r="K223" s="10" t="s">
        <v>41</v>
      </c>
      <c r="L223" s="10" t="s">
        <v>55</v>
      </c>
      <c r="M223" s="31" t="s">
        <v>802</v>
      </c>
      <c r="N223" s="23" t="s">
        <v>44</v>
      </c>
      <c r="O223" s="24">
        <v>220</v>
      </c>
      <c r="P223" s="60">
        <f t="shared" si="28"/>
        <v>11</v>
      </c>
      <c r="Q223" s="30">
        <v>45866</v>
      </c>
      <c r="R223" s="10">
        <f t="shared" si="29"/>
        <v>-45866</v>
      </c>
      <c r="S223" s="30">
        <f t="shared" si="34"/>
        <v>0</v>
      </c>
      <c r="T223" s="10"/>
      <c r="U223" s="16">
        <f t="shared" si="30"/>
        <v>0</v>
      </c>
      <c r="V223" s="16" t="str">
        <f t="shared" ca="1" si="31"/>
        <v>Срок вышел</v>
      </c>
      <c r="W223" s="23" t="str">
        <f t="shared" si="35"/>
        <v>220-150/0,4/III/Т/25</v>
      </c>
      <c r="X223" s="25">
        <v>47924.1</v>
      </c>
      <c r="Y223" s="26"/>
      <c r="Z223" s="36">
        <f t="shared" si="32"/>
        <v>47924.1</v>
      </c>
      <c r="AA223" s="27"/>
      <c r="AB223" s="28">
        <v>45866</v>
      </c>
      <c r="AC223" s="22"/>
      <c r="AD223" s="22"/>
      <c r="AE223" s="16"/>
      <c r="AF223" s="22">
        <f t="shared" si="33"/>
        <v>0</v>
      </c>
      <c r="AG223" s="17" t="s">
        <v>394</v>
      </c>
      <c r="AH223" s="34" t="s">
        <v>803</v>
      </c>
    </row>
    <row r="224" spans="1:34" s="19" customFormat="1" ht="112.5" x14ac:dyDescent="0.3">
      <c r="A224" s="10">
        <v>223</v>
      </c>
      <c r="B224" s="29">
        <v>14812446</v>
      </c>
      <c r="C224" s="30">
        <v>45849</v>
      </c>
      <c r="D224" s="30">
        <v>45856</v>
      </c>
      <c r="E224" s="31" t="s">
        <v>804</v>
      </c>
      <c r="F224" s="31" t="s">
        <v>805</v>
      </c>
      <c r="G224" s="22" t="s">
        <v>581</v>
      </c>
      <c r="H224" s="22">
        <v>150</v>
      </c>
      <c r="I224" s="10">
        <v>0.4</v>
      </c>
      <c r="J224" s="10" t="s">
        <v>40</v>
      </c>
      <c r="K224" s="10" t="s">
        <v>41</v>
      </c>
      <c r="L224" s="10" t="s">
        <v>55</v>
      </c>
      <c r="M224" s="31" t="s">
        <v>806</v>
      </c>
      <c r="N224" s="23" t="s">
        <v>44</v>
      </c>
      <c r="O224" s="24">
        <v>221</v>
      </c>
      <c r="P224" s="60">
        <f t="shared" si="28"/>
        <v>10</v>
      </c>
      <c r="Q224" s="30">
        <f t="shared" si="36"/>
        <v>45866</v>
      </c>
      <c r="R224" s="10">
        <f t="shared" si="29"/>
        <v>-45866</v>
      </c>
      <c r="S224" s="30">
        <f t="shared" si="34"/>
        <v>0</v>
      </c>
      <c r="T224" s="10"/>
      <c r="U224" s="16">
        <f t="shared" si="30"/>
        <v>0</v>
      </c>
      <c r="V224" s="16" t="str">
        <f t="shared" ca="1" si="31"/>
        <v>Срок вышел</v>
      </c>
      <c r="W224" s="23" t="str">
        <f t="shared" si="35"/>
        <v>221-150/0,4/III/Т/25</v>
      </c>
      <c r="X224" s="25">
        <v>47924.1</v>
      </c>
      <c r="Y224" s="26"/>
      <c r="Z224" s="36">
        <f t="shared" si="32"/>
        <v>47924.1</v>
      </c>
      <c r="AA224" s="27"/>
      <c r="AB224" s="28">
        <v>45866</v>
      </c>
      <c r="AC224" s="22"/>
      <c r="AD224" s="22"/>
      <c r="AE224" s="16"/>
      <c r="AF224" s="22">
        <f t="shared" si="33"/>
        <v>0</v>
      </c>
      <c r="AG224" s="17" t="s">
        <v>394</v>
      </c>
      <c r="AH224" s="34" t="s">
        <v>807</v>
      </c>
    </row>
    <row r="225" spans="1:34" s="19" customFormat="1" ht="93.75" x14ac:dyDescent="0.3">
      <c r="A225" s="10">
        <v>224</v>
      </c>
      <c r="B225" s="29">
        <v>14862521</v>
      </c>
      <c r="C225" s="30">
        <v>45854</v>
      </c>
      <c r="D225" s="30">
        <v>45856</v>
      </c>
      <c r="E225" s="31" t="s">
        <v>808</v>
      </c>
      <c r="F225" s="31" t="s">
        <v>809</v>
      </c>
      <c r="G225" s="22" t="s">
        <v>581</v>
      </c>
      <c r="H225" s="22">
        <v>40</v>
      </c>
      <c r="I225" s="10">
        <v>0.4</v>
      </c>
      <c r="J225" s="10" t="s">
        <v>40</v>
      </c>
      <c r="K225" s="10" t="s">
        <v>48</v>
      </c>
      <c r="L225" s="10" t="s">
        <v>55</v>
      </c>
      <c r="M225" s="31" t="s">
        <v>810</v>
      </c>
      <c r="N225" s="23" t="s">
        <v>44</v>
      </c>
      <c r="O225" s="24">
        <v>222</v>
      </c>
      <c r="P225" s="60">
        <f t="shared" si="28"/>
        <v>11</v>
      </c>
      <c r="Q225" s="30">
        <v>45867</v>
      </c>
      <c r="R225" s="10">
        <f t="shared" si="29"/>
        <v>-45867</v>
      </c>
      <c r="S225" s="30">
        <f t="shared" si="34"/>
        <v>0</v>
      </c>
      <c r="T225" s="10">
        <v>120</v>
      </c>
      <c r="U225" s="16">
        <f t="shared" si="30"/>
        <v>120</v>
      </c>
      <c r="V225" s="16" t="str">
        <f t="shared" ca="1" si="31"/>
        <v>Срок вышел</v>
      </c>
      <c r="W225" s="23" t="str">
        <f t="shared" si="35"/>
        <v>222-40/0,4/III/Т/25</v>
      </c>
      <c r="X225" s="25">
        <v>42677.98</v>
      </c>
      <c r="Y225" s="26"/>
      <c r="Z225" s="36">
        <f t="shared" si="32"/>
        <v>42677.98</v>
      </c>
      <c r="AA225" s="27"/>
      <c r="AB225" s="28">
        <v>45868</v>
      </c>
      <c r="AC225" s="22"/>
      <c r="AD225" s="22"/>
      <c r="AE225" s="16"/>
      <c r="AF225" s="22">
        <f t="shared" si="33"/>
        <v>0</v>
      </c>
      <c r="AG225" s="17" t="s">
        <v>394</v>
      </c>
      <c r="AH225" s="34" t="s">
        <v>811</v>
      </c>
    </row>
    <row r="226" spans="1:34" s="19" customFormat="1" ht="93.75" x14ac:dyDescent="0.3">
      <c r="A226" s="10">
        <v>225</v>
      </c>
      <c r="B226" s="29">
        <v>14858425</v>
      </c>
      <c r="C226" s="30">
        <v>45854</v>
      </c>
      <c r="D226" s="30">
        <v>45856</v>
      </c>
      <c r="E226" s="31" t="s">
        <v>812</v>
      </c>
      <c r="F226" s="31" t="s">
        <v>813</v>
      </c>
      <c r="G226" s="22" t="s">
        <v>97</v>
      </c>
      <c r="H226" s="22">
        <v>90</v>
      </c>
      <c r="I226" s="10">
        <v>0.4</v>
      </c>
      <c r="J226" s="10" t="s">
        <v>40</v>
      </c>
      <c r="K226" s="10" t="s">
        <v>48</v>
      </c>
      <c r="L226" s="10" t="s">
        <v>55</v>
      </c>
      <c r="M226" s="31" t="s">
        <v>802</v>
      </c>
      <c r="N226" s="23" t="s">
        <v>44</v>
      </c>
      <c r="O226" s="24">
        <v>223</v>
      </c>
      <c r="P226" s="60">
        <f t="shared" si="28"/>
        <v>11</v>
      </c>
      <c r="Q226" s="30">
        <v>45867</v>
      </c>
      <c r="R226" s="10">
        <f t="shared" si="29"/>
        <v>-45867</v>
      </c>
      <c r="S226" s="30">
        <f t="shared" si="34"/>
        <v>0</v>
      </c>
      <c r="T226" s="10">
        <v>30</v>
      </c>
      <c r="U226" s="16">
        <f t="shared" si="30"/>
        <v>30</v>
      </c>
      <c r="V226" s="16" t="str">
        <f t="shared" ca="1" si="31"/>
        <v>Срок вышел</v>
      </c>
      <c r="W226" s="23" t="str">
        <f t="shared" si="35"/>
        <v>223-90/0,4/III/Т/25</v>
      </c>
      <c r="X226" s="25">
        <v>47924.1</v>
      </c>
      <c r="Y226" s="26"/>
      <c r="Z226" s="36">
        <f t="shared" si="32"/>
        <v>47924.1</v>
      </c>
      <c r="AA226" s="27"/>
      <c r="AB226" s="28">
        <v>45867</v>
      </c>
      <c r="AC226" s="30"/>
      <c r="AD226" s="22"/>
      <c r="AE226" s="10"/>
      <c r="AF226" s="22">
        <f t="shared" si="33"/>
        <v>0</v>
      </c>
      <c r="AG226" s="17" t="s">
        <v>394</v>
      </c>
      <c r="AH226" s="34" t="s">
        <v>814</v>
      </c>
    </row>
    <row r="227" spans="1:34" s="19" customFormat="1" ht="93.75" x14ac:dyDescent="0.3">
      <c r="A227" s="10">
        <v>226</v>
      </c>
      <c r="B227" s="29">
        <v>14854795</v>
      </c>
      <c r="C227" s="30">
        <v>45854</v>
      </c>
      <c r="D227" s="30">
        <v>45859</v>
      </c>
      <c r="E227" s="31" t="s">
        <v>815</v>
      </c>
      <c r="F227" s="31" t="s">
        <v>816</v>
      </c>
      <c r="G227" s="22" t="s">
        <v>143</v>
      </c>
      <c r="H227" s="22">
        <v>7</v>
      </c>
      <c r="I227" s="10">
        <v>0.22</v>
      </c>
      <c r="J227" s="10" t="s">
        <v>40</v>
      </c>
      <c r="K227" s="10" t="s">
        <v>48</v>
      </c>
      <c r="L227" s="10" t="s">
        <v>42</v>
      </c>
      <c r="M227" s="31" t="s">
        <v>88</v>
      </c>
      <c r="N227" s="23" t="s">
        <v>44</v>
      </c>
      <c r="O227" s="24">
        <v>224</v>
      </c>
      <c r="P227" s="60">
        <f>Q227-D227</f>
        <v>8</v>
      </c>
      <c r="Q227" s="30">
        <v>45867</v>
      </c>
      <c r="R227" s="10">
        <f t="shared" si="29"/>
        <v>-45867</v>
      </c>
      <c r="S227" s="30">
        <f t="shared" si="34"/>
        <v>0</v>
      </c>
      <c r="T227" s="10">
        <v>180</v>
      </c>
      <c r="U227" s="16">
        <f t="shared" si="30"/>
        <v>180</v>
      </c>
      <c r="V227" s="16" t="str">
        <f t="shared" ca="1" si="31"/>
        <v>Срок вышел</v>
      </c>
      <c r="W227" s="23" t="str">
        <f t="shared" si="35"/>
        <v>224-7/0,22/III/Т/25</v>
      </c>
      <c r="X227" s="25">
        <v>30909.64</v>
      </c>
      <c r="Y227" s="26"/>
      <c r="Z227" s="36">
        <f t="shared" si="32"/>
        <v>30909.64</v>
      </c>
      <c r="AA227" s="27"/>
      <c r="AB227" s="28">
        <v>45867</v>
      </c>
      <c r="AC227" s="22"/>
      <c r="AD227" s="22"/>
      <c r="AE227" s="10"/>
      <c r="AF227" s="22">
        <f t="shared" si="33"/>
        <v>0</v>
      </c>
      <c r="AG227" s="17" t="s">
        <v>394</v>
      </c>
      <c r="AH227" s="34" t="s">
        <v>817</v>
      </c>
    </row>
    <row r="228" spans="1:34" s="19" customFormat="1" ht="112.5" x14ac:dyDescent="0.3">
      <c r="A228" s="10">
        <v>227</v>
      </c>
      <c r="B228" s="29">
        <v>14862091</v>
      </c>
      <c r="C228" s="30">
        <v>45854</v>
      </c>
      <c r="D228" s="30">
        <v>45859</v>
      </c>
      <c r="E228" s="31" t="s">
        <v>808</v>
      </c>
      <c r="F228" s="31" t="s">
        <v>818</v>
      </c>
      <c r="G228" s="22" t="s">
        <v>581</v>
      </c>
      <c r="H228" s="22">
        <v>80</v>
      </c>
      <c r="I228" s="10">
        <v>0.4</v>
      </c>
      <c r="J228" s="10" t="s">
        <v>40</v>
      </c>
      <c r="K228" s="10" t="s">
        <v>48</v>
      </c>
      <c r="L228" s="10" t="s">
        <v>55</v>
      </c>
      <c r="M228" s="31" t="s">
        <v>819</v>
      </c>
      <c r="N228" s="23" t="s">
        <v>44</v>
      </c>
      <c r="O228" s="24">
        <v>225</v>
      </c>
      <c r="P228" s="60">
        <f t="shared" si="28"/>
        <v>8</v>
      </c>
      <c r="Q228" s="30">
        <v>45867</v>
      </c>
      <c r="R228" s="10">
        <f t="shared" si="29"/>
        <v>-45867</v>
      </c>
      <c r="S228" s="30">
        <f t="shared" si="34"/>
        <v>0</v>
      </c>
      <c r="T228" s="10">
        <v>120</v>
      </c>
      <c r="U228" s="16">
        <f t="shared" si="30"/>
        <v>120</v>
      </c>
      <c r="V228" s="16" t="str">
        <f t="shared" ca="1" si="31"/>
        <v>Срок вышел</v>
      </c>
      <c r="W228" s="23" t="str">
        <f t="shared" si="35"/>
        <v>225-80/0,4/III/Т/25</v>
      </c>
      <c r="X228" s="25">
        <v>322037.52</v>
      </c>
      <c r="Y228" s="26"/>
      <c r="Z228" s="36">
        <f t="shared" si="32"/>
        <v>322037.52</v>
      </c>
      <c r="AA228" s="27"/>
      <c r="AB228" s="28">
        <v>45868</v>
      </c>
      <c r="AC228" s="22"/>
      <c r="AD228" s="22"/>
      <c r="AE228" s="10"/>
      <c r="AF228" s="22">
        <f t="shared" si="33"/>
        <v>0</v>
      </c>
      <c r="AG228" s="17" t="s">
        <v>394</v>
      </c>
      <c r="AH228" s="34" t="s">
        <v>820</v>
      </c>
    </row>
    <row r="229" spans="1:34" s="19" customFormat="1" ht="75" x14ac:dyDescent="0.3">
      <c r="A229" s="10">
        <v>228</v>
      </c>
      <c r="B229" s="29">
        <v>14862200</v>
      </c>
      <c r="C229" s="30">
        <v>45854</v>
      </c>
      <c r="D229" s="30">
        <v>45859</v>
      </c>
      <c r="E229" s="31" t="s">
        <v>808</v>
      </c>
      <c r="F229" s="31" t="s">
        <v>821</v>
      </c>
      <c r="G229" s="22" t="s">
        <v>581</v>
      </c>
      <c r="H229" s="22">
        <v>20</v>
      </c>
      <c r="I229" s="10">
        <v>0.4</v>
      </c>
      <c r="J229" s="10" t="s">
        <v>40</v>
      </c>
      <c r="K229" s="10" t="s">
        <v>48</v>
      </c>
      <c r="L229" s="10" t="s">
        <v>55</v>
      </c>
      <c r="M229" s="31" t="s">
        <v>822</v>
      </c>
      <c r="N229" s="23" t="s">
        <v>44</v>
      </c>
      <c r="O229" s="24">
        <v>226</v>
      </c>
      <c r="P229" s="60">
        <f t="shared" si="28"/>
        <v>8</v>
      </c>
      <c r="Q229" s="30">
        <v>45867</v>
      </c>
      <c r="R229" s="10">
        <f t="shared" si="29"/>
        <v>-45867</v>
      </c>
      <c r="S229" s="30">
        <f t="shared" si="34"/>
        <v>0</v>
      </c>
      <c r="T229" s="10">
        <v>30</v>
      </c>
      <c r="U229" s="16">
        <f t="shared" si="30"/>
        <v>30</v>
      </c>
      <c r="V229" s="16" t="str">
        <f t="shared" ca="1" si="31"/>
        <v>Срок вышел</v>
      </c>
      <c r="W229" s="23" t="str">
        <f t="shared" si="35"/>
        <v>226-20/0,4/III/Т/25</v>
      </c>
      <c r="X229" s="25">
        <v>42677.98</v>
      </c>
      <c r="Y229" s="26"/>
      <c r="Z229" s="36">
        <f t="shared" si="32"/>
        <v>42677.98</v>
      </c>
      <c r="AA229" s="27"/>
      <c r="AB229" s="28">
        <v>45868</v>
      </c>
      <c r="AC229" s="22"/>
      <c r="AD229" s="22"/>
      <c r="AE229" s="16"/>
      <c r="AF229" s="22">
        <f t="shared" si="33"/>
        <v>0</v>
      </c>
      <c r="AG229" s="17" t="s">
        <v>394</v>
      </c>
      <c r="AH229" s="34" t="s">
        <v>823</v>
      </c>
    </row>
    <row r="230" spans="1:34" s="19" customFormat="1" ht="37.5" x14ac:dyDescent="0.3">
      <c r="A230" s="10">
        <v>229</v>
      </c>
      <c r="B230" s="29">
        <v>14776275</v>
      </c>
      <c r="C230" s="30">
        <v>45846</v>
      </c>
      <c r="D230" s="42">
        <v>45861</v>
      </c>
      <c r="E230" s="31" t="s">
        <v>824</v>
      </c>
      <c r="F230" s="31" t="s">
        <v>825</v>
      </c>
      <c r="G230" s="22" t="s">
        <v>143</v>
      </c>
      <c r="H230" s="22">
        <v>15</v>
      </c>
      <c r="I230" s="10">
        <v>0.4</v>
      </c>
      <c r="J230" s="10" t="s">
        <v>40</v>
      </c>
      <c r="K230" s="10" t="s">
        <v>48</v>
      </c>
      <c r="L230" s="10" t="s">
        <v>42</v>
      </c>
      <c r="M230" s="31" t="s">
        <v>826</v>
      </c>
      <c r="N230" s="23" t="s">
        <v>44</v>
      </c>
      <c r="O230" s="24">
        <v>227</v>
      </c>
      <c r="P230" s="60">
        <f t="shared" si="28"/>
        <v>9</v>
      </c>
      <c r="Q230" s="30">
        <v>45870</v>
      </c>
      <c r="R230" s="10">
        <f t="shared" si="29"/>
        <v>-45870</v>
      </c>
      <c r="S230" s="30">
        <f t="shared" si="34"/>
        <v>0</v>
      </c>
      <c r="T230" s="10"/>
      <c r="U230" s="16">
        <f t="shared" si="30"/>
        <v>0</v>
      </c>
      <c r="V230" s="16" t="str">
        <f t="shared" ca="1" si="31"/>
        <v>Срок вышел</v>
      </c>
      <c r="W230" s="23" t="str">
        <f t="shared" si="35"/>
        <v>227-15/0,4/III/Т/25</v>
      </c>
      <c r="X230" s="25"/>
      <c r="Y230" s="26"/>
      <c r="Z230" s="36">
        <f t="shared" si="32"/>
        <v>0</v>
      </c>
      <c r="AA230" s="27"/>
      <c r="AB230" s="28"/>
      <c r="AC230" s="22"/>
      <c r="AD230" s="22"/>
      <c r="AE230" s="16"/>
      <c r="AF230" s="22">
        <f t="shared" si="33"/>
        <v>0</v>
      </c>
      <c r="AG230" s="17" t="s">
        <v>116</v>
      </c>
      <c r="AH230" s="34"/>
    </row>
    <row r="231" spans="1:34" s="19" customFormat="1" ht="56.25" x14ac:dyDescent="0.3">
      <c r="A231" s="10">
        <v>230</v>
      </c>
      <c r="B231" s="29">
        <v>14860755</v>
      </c>
      <c r="C231" s="30">
        <v>45854</v>
      </c>
      <c r="D231" s="30">
        <v>45861</v>
      </c>
      <c r="E231" s="31" t="s">
        <v>827</v>
      </c>
      <c r="F231" s="31" t="s">
        <v>828</v>
      </c>
      <c r="G231" s="22" t="s">
        <v>105</v>
      </c>
      <c r="H231" s="22">
        <v>45</v>
      </c>
      <c r="I231" s="10">
        <v>0.4</v>
      </c>
      <c r="J231" s="10" t="s">
        <v>40</v>
      </c>
      <c r="K231" s="10" t="s">
        <v>41</v>
      </c>
      <c r="L231" s="10" t="s">
        <v>55</v>
      </c>
      <c r="M231" s="31" t="s">
        <v>829</v>
      </c>
      <c r="N231" s="23" t="s">
        <v>44</v>
      </c>
      <c r="O231" s="24">
        <v>228</v>
      </c>
      <c r="P231" s="60">
        <f t="shared" si="28"/>
        <v>9</v>
      </c>
      <c r="Q231" s="30">
        <v>45870</v>
      </c>
      <c r="R231" s="10">
        <f t="shared" si="29"/>
        <v>-45870</v>
      </c>
      <c r="S231" s="30">
        <f t="shared" si="34"/>
        <v>0</v>
      </c>
      <c r="T231" s="10"/>
      <c r="U231" s="16">
        <f t="shared" si="30"/>
        <v>0</v>
      </c>
      <c r="V231" s="16" t="str">
        <f t="shared" ca="1" si="31"/>
        <v>Срок вышел</v>
      </c>
      <c r="W231" s="23" t="str">
        <f t="shared" si="35"/>
        <v>228-45/0,4/III/Т/25</v>
      </c>
      <c r="X231" s="25"/>
      <c r="Y231" s="26"/>
      <c r="Z231" s="36">
        <f t="shared" si="32"/>
        <v>0</v>
      </c>
      <c r="AA231" s="27"/>
      <c r="AB231" s="28"/>
      <c r="AC231" s="22"/>
      <c r="AD231" s="22"/>
      <c r="AE231" s="16"/>
      <c r="AF231" s="22">
        <f t="shared" si="33"/>
        <v>0</v>
      </c>
      <c r="AG231" s="17" t="s">
        <v>116</v>
      </c>
      <c r="AH231" s="34"/>
    </row>
    <row r="232" spans="1:34" s="19" customFormat="1" ht="56.25" x14ac:dyDescent="0.3">
      <c r="A232" s="10">
        <v>231</v>
      </c>
      <c r="B232" s="29">
        <v>14870293</v>
      </c>
      <c r="C232" s="30">
        <v>45855</v>
      </c>
      <c r="D232" s="30">
        <v>45861</v>
      </c>
      <c r="E232" s="31" t="s">
        <v>830</v>
      </c>
      <c r="F232" s="31" t="s">
        <v>831</v>
      </c>
      <c r="G232" s="22" t="s">
        <v>105</v>
      </c>
      <c r="H232" s="22">
        <v>25</v>
      </c>
      <c r="I232" s="10">
        <v>1.4</v>
      </c>
      <c r="J232" s="10" t="s">
        <v>40</v>
      </c>
      <c r="K232" s="10" t="s">
        <v>48</v>
      </c>
      <c r="L232" s="10" t="s">
        <v>55</v>
      </c>
      <c r="M232" s="31" t="s">
        <v>832</v>
      </c>
      <c r="N232" s="23" t="s">
        <v>44</v>
      </c>
      <c r="O232" s="24">
        <v>229</v>
      </c>
      <c r="P232" s="60">
        <f t="shared" si="28"/>
        <v>9</v>
      </c>
      <c r="Q232" s="30">
        <v>45870</v>
      </c>
      <c r="R232" s="10">
        <f t="shared" si="29"/>
        <v>-45870</v>
      </c>
      <c r="S232" s="30">
        <f t="shared" si="34"/>
        <v>0</v>
      </c>
      <c r="T232" s="10"/>
      <c r="U232" s="16">
        <f t="shared" si="30"/>
        <v>0</v>
      </c>
      <c r="V232" s="16" t="str">
        <f t="shared" ca="1" si="31"/>
        <v>Срок вышел</v>
      </c>
      <c r="W232" s="23" t="str">
        <f t="shared" si="35"/>
        <v>229-25/1,4/III/Т/25</v>
      </c>
      <c r="X232" s="25"/>
      <c r="Y232" s="26"/>
      <c r="Z232" s="36">
        <f t="shared" si="32"/>
        <v>0</v>
      </c>
      <c r="AA232" s="27"/>
      <c r="AB232" s="28"/>
      <c r="AC232" s="22"/>
      <c r="AD232" s="22"/>
      <c r="AE232" s="10"/>
      <c r="AF232" s="22">
        <f t="shared" si="33"/>
        <v>0</v>
      </c>
      <c r="AG232" s="17" t="s">
        <v>116</v>
      </c>
      <c r="AH232" s="34"/>
    </row>
    <row r="233" spans="1:34" s="19" customFormat="1" ht="75" x14ac:dyDescent="0.3">
      <c r="A233" s="10">
        <v>232</v>
      </c>
      <c r="B233" s="29">
        <v>14856199</v>
      </c>
      <c r="C233" s="30">
        <v>45854</v>
      </c>
      <c r="D233" s="30">
        <v>45860</v>
      </c>
      <c r="E233" s="31" t="s">
        <v>833</v>
      </c>
      <c r="F233" s="31" t="s">
        <v>834</v>
      </c>
      <c r="G233" s="22" t="s">
        <v>143</v>
      </c>
      <c r="H233" s="22">
        <v>15</v>
      </c>
      <c r="I233" s="10">
        <v>0.4</v>
      </c>
      <c r="J233" s="10" t="s">
        <v>40</v>
      </c>
      <c r="K233" s="10" t="s">
        <v>48</v>
      </c>
      <c r="L233" s="10" t="s">
        <v>42</v>
      </c>
      <c r="M233" s="31" t="s">
        <v>835</v>
      </c>
      <c r="N233" s="23" t="s">
        <v>44</v>
      </c>
      <c r="O233" s="24">
        <v>230</v>
      </c>
      <c r="P233" s="60">
        <f t="shared" si="28"/>
        <v>8</v>
      </c>
      <c r="Q233" s="30">
        <v>45868</v>
      </c>
      <c r="R233" s="10">
        <f t="shared" si="29"/>
        <v>-45868</v>
      </c>
      <c r="S233" s="30">
        <f t="shared" si="34"/>
        <v>0</v>
      </c>
      <c r="T233" s="10">
        <v>30</v>
      </c>
      <c r="U233" s="16">
        <f t="shared" si="30"/>
        <v>30</v>
      </c>
      <c r="V233" s="16" t="str">
        <f t="shared" ca="1" si="31"/>
        <v>Срок вышел</v>
      </c>
      <c r="W233" s="23" t="str">
        <f t="shared" si="35"/>
        <v>230-15/0,4/III/Т/25</v>
      </c>
      <c r="X233" s="25">
        <v>42677.98</v>
      </c>
      <c r="Y233" s="26"/>
      <c r="Z233" s="36">
        <f t="shared" si="32"/>
        <v>42677.98</v>
      </c>
      <c r="AA233" s="27"/>
      <c r="AB233" s="28">
        <v>45868</v>
      </c>
      <c r="AC233" s="22"/>
      <c r="AD233" s="22"/>
      <c r="AE233" s="10"/>
      <c r="AF233" s="22">
        <f t="shared" si="33"/>
        <v>0</v>
      </c>
      <c r="AG233" s="17" t="s">
        <v>394</v>
      </c>
      <c r="AH233" s="34" t="s">
        <v>836</v>
      </c>
    </row>
    <row r="234" spans="1:34" s="19" customFormat="1" ht="37.5" x14ac:dyDescent="0.3">
      <c r="A234" s="10">
        <v>233</v>
      </c>
      <c r="B234" s="29">
        <v>14900174</v>
      </c>
      <c r="C234" s="30">
        <v>45859</v>
      </c>
      <c r="D234" s="30">
        <v>45861</v>
      </c>
      <c r="E234" s="31" t="s">
        <v>837</v>
      </c>
      <c r="F234" s="31" t="s">
        <v>838</v>
      </c>
      <c r="G234" s="22" t="s">
        <v>143</v>
      </c>
      <c r="H234" s="22">
        <v>7</v>
      </c>
      <c r="I234" s="10">
        <v>0.22</v>
      </c>
      <c r="J234" s="10" t="s">
        <v>40</v>
      </c>
      <c r="K234" s="10" t="s">
        <v>48</v>
      </c>
      <c r="L234" s="10" t="s">
        <v>42</v>
      </c>
      <c r="M234" s="31" t="s">
        <v>839</v>
      </c>
      <c r="N234" s="23" t="s">
        <v>44</v>
      </c>
      <c r="O234" s="24">
        <v>231</v>
      </c>
      <c r="P234" s="60">
        <f t="shared" si="28"/>
        <v>9</v>
      </c>
      <c r="Q234" s="30">
        <v>45870</v>
      </c>
      <c r="R234" s="10">
        <f t="shared" si="29"/>
        <v>-45870</v>
      </c>
      <c r="S234" s="30">
        <f t="shared" si="34"/>
        <v>0</v>
      </c>
      <c r="T234" s="10"/>
      <c r="U234" s="16">
        <f t="shared" si="30"/>
        <v>0</v>
      </c>
      <c r="V234" s="16" t="str">
        <f t="shared" ca="1" si="31"/>
        <v>Срок вышел</v>
      </c>
      <c r="W234" s="23" t="str">
        <f t="shared" si="35"/>
        <v>231-7/0,22/III/Т/25</v>
      </c>
      <c r="X234" s="25"/>
      <c r="Y234" s="26"/>
      <c r="Z234" s="36">
        <f t="shared" si="32"/>
        <v>0</v>
      </c>
      <c r="AA234" s="27"/>
      <c r="AB234" s="28"/>
      <c r="AC234" s="22"/>
      <c r="AD234" s="22"/>
      <c r="AE234" s="10"/>
      <c r="AF234" s="22">
        <f t="shared" si="33"/>
        <v>0</v>
      </c>
      <c r="AG234" s="17" t="s">
        <v>116</v>
      </c>
      <c r="AH234" s="34"/>
    </row>
    <row r="235" spans="1:34" s="19" customFormat="1" ht="56.25" x14ac:dyDescent="0.3">
      <c r="A235" s="10">
        <v>234</v>
      </c>
      <c r="B235" s="29">
        <v>14598090</v>
      </c>
      <c r="C235" s="30">
        <v>45830</v>
      </c>
      <c r="D235" s="30">
        <v>45862</v>
      </c>
      <c r="E235" s="31" t="s">
        <v>840</v>
      </c>
      <c r="F235" s="31" t="s">
        <v>841</v>
      </c>
      <c r="G235" s="22" t="s">
        <v>132</v>
      </c>
      <c r="H235" s="22">
        <v>15</v>
      </c>
      <c r="I235" s="10">
        <v>0.4</v>
      </c>
      <c r="J235" s="10" t="s">
        <v>40</v>
      </c>
      <c r="K235" s="10" t="s">
        <v>48</v>
      </c>
      <c r="L235" s="10" t="s">
        <v>42</v>
      </c>
      <c r="M235" s="31" t="s">
        <v>842</v>
      </c>
      <c r="N235" s="23" t="s">
        <v>44</v>
      </c>
      <c r="O235" s="24">
        <v>232</v>
      </c>
      <c r="P235" s="60">
        <f t="shared" si="28"/>
        <v>11</v>
      </c>
      <c r="Q235" s="30">
        <v>45873</v>
      </c>
      <c r="R235" s="10">
        <f t="shared" si="29"/>
        <v>-45873</v>
      </c>
      <c r="S235" s="30">
        <f t="shared" si="34"/>
        <v>0</v>
      </c>
      <c r="T235" s="10"/>
      <c r="U235" s="16">
        <f t="shared" si="30"/>
        <v>0</v>
      </c>
      <c r="V235" s="16" t="str">
        <f t="shared" ca="1" si="31"/>
        <v>Срок вышел</v>
      </c>
      <c r="W235" s="23" t="str">
        <f t="shared" si="35"/>
        <v>232-15/0,4/III/Т/25</v>
      </c>
      <c r="X235" s="25"/>
      <c r="Y235" s="26"/>
      <c r="Z235" s="36">
        <f t="shared" si="32"/>
        <v>0</v>
      </c>
      <c r="AA235" s="27"/>
      <c r="AB235" s="28"/>
      <c r="AC235" s="22"/>
      <c r="AD235" s="22"/>
      <c r="AE235" s="10"/>
      <c r="AF235" s="22">
        <f t="shared" si="33"/>
        <v>0</v>
      </c>
      <c r="AG235" s="17" t="s">
        <v>116</v>
      </c>
      <c r="AH235" s="34"/>
    </row>
    <row r="236" spans="1:34" s="19" customFormat="1" ht="56.25" x14ac:dyDescent="0.3">
      <c r="A236" s="10">
        <v>235</v>
      </c>
      <c r="B236" s="29">
        <v>14866980</v>
      </c>
      <c r="C236" s="30">
        <v>45855</v>
      </c>
      <c r="D236" s="30">
        <v>45862</v>
      </c>
      <c r="E236" s="31" t="s">
        <v>843</v>
      </c>
      <c r="F236" s="31" t="s">
        <v>844</v>
      </c>
      <c r="G236" s="22" t="s">
        <v>143</v>
      </c>
      <c r="H236" s="22">
        <v>15</v>
      </c>
      <c r="I236" s="10">
        <v>0.4</v>
      </c>
      <c r="J236" s="10" t="s">
        <v>40</v>
      </c>
      <c r="K236" s="10" t="s">
        <v>41</v>
      </c>
      <c r="L236" s="10" t="s">
        <v>42</v>
      </c>
      <c r="M236" s="31" t="s">
        <v>845</v>
      </c>
      <c r="N236" s="23" t="s">
        <v>44</v>
      </c>
      <c r="O236" s="24">
        <v>233</v>
      </c>
      <c r="P236" s="60">
        <f t="shared" si="28"/>
        <v>11</v>
      </c>
      <c r="Q236" s="30">
        <v>45873</v>
      </c>
      <c r="R236" s="10">
        <f t="shared" si="29"/>
        <v>-45873</v>
      </c>
      <c r="S236" s="30">
        <f t="shared" si="34"/>
        <v>0</v>
      </c>
      <c r="T236" s="10"/>
      <c r="U236" s="16">
        <f t="shared" si="30"/>
        <v>0</v>
      </c>
      <c r="V236" s="16" t="str">
        <f t="shared" ca="1" si="31"/>
        <v>Срок вышел</v>
      </c>
      <c r="W236" s="23" t="str">
        <f t="shared" si="35"/>
        <v>233-15/0,4/III/Т/25</v>
      </c>
      <c r="X236" s="25"/>
      <c r="Y236" s="26"/>
      <c r="Z236" s="36">
        <f t="shared" si="32"/>
        <v>0</v>
      </c>
      <c r="AA236" s="27"/>
      <c r="AB236" s="28"/>
      <c r="AC236" s="22"/>
      <c r="AD236" s="22"/>
      <c r="AE236" s="10"/>
      <c r="AF236" s="22">
        <f t="shared" si="33"/>
        <v>0</v>
      </c>
      <c r="AG236" s="17" t="s">
        <v>116</v>
      </c>
      <c r="AH236" s="34"/>
    </row>
    <row r="237" spans="1:34" s="19" customFormat="1" ht="56.25" x14ac:dyDescent="0.3">
      <c r="A237" s="10">
        <v>236</v>
      </c>
      <c r="B237" s="29">
        <v>14607048</v>
      </c>
      <c r="C237" s="30">
        <v>45831</v>
      </c>
      <c r="D237" s="30">
        <v>45863</v>
      </c>
      <c r="E237" s="31" t="s">
        <v>846</v>
      </c>
      <c r="F237" s="31" t="s">
        <v>847</v>
      </c>
      <c r="G237" s="22" t="s">
        <v>143</v>
      </c>
      <c r="H237" s="22">
        <v>7</v>
      </c>
      <c r="I237" s="10">
        <v>0.22</v>
      </c>
      <c r="J237" s="10" t="s">
        <v>40</v>
      </c>
      <c r="K237" s="10" t="s">
        <v>48</v>
      </c>
      <c r="L237" s="10" t="s">
        <v>42</v>
      </c>
      <c r="M237" s="31" t="s">
        <v>848</v>
      </c>
      <c r="N237" s="23" t="s">
        <v>44</v>
      </c>
      <c r="O237" s="24">
        <v>234</v>
      </c>
      <c r="P237" s="60">
        <f t="shared" si="28"/>
        <v>10</v>
      </c>
      <c r="Q237" s="30">
        <f t="shared" si="36"/>
        <v>45873</v>
      </c>
      <c r="R237" s="10">
        <f t="shared" si="29"/>
        <v>-45873</v>
      </c>
      <c r="S237" s="30">
        <f t="shared" si="34"/>
        <v>0</v>
      </c>
      <c r="T237" s="10"/>
      <c r="U237" s="16">
        <f t="shared" si="30"/>
        <v>0</v>
      </c>
      <c r="V237" s="16" t="str">
        <f t="shared" ca="1" si="31"/>
        <v>Срок вышел</v>
      </c>
      <c r="W237" s="23" t="str">
        <f t="shared" si="35"/>
        <v>234-7/0,22/III/Т/25</v>
      </c>
      <c r="X237" s="25"/>
      <c r="Y237" s="26"/>
      <c r="Z237" s="36">
        <f t="shared" si="32"/>
        <v>0</v>
      </c>
      <c r="AA237" s="27"/>
      <c r="AB237" s="28"/>
      <c r="AC237" s="22"/>
      <c r="AD237" s="22"/>
      <c r="AE237" s="10"/>
      <c r="AF237" s="22">
        <f t="shared" si="33"/>
        <v>0</v>
      </c>
      <c r="AG237" s="17" t="s">
        <v>116</v>
      </c>
      <c r="AH237" s="34"/>
    </row>
    <row r="238" spans="1:34" s="19" customFormat="1" ht="56.25" x14ac:dyDescent="0.3">
      <c r="A238" s="10">
        <v>237</v>
      </c>
      <c r="B238" s="29">
        <v>14856186</v>
      </c>
      <c r="C238" s="30">
        <v>45854</v>
      </c>
      <c r="D238" s="30">
        <v>45863</v>
      </c>
      <c r="E238" s="31" t="s">
        <v>510</v>
      </c>
      <c r="F238" s="31" t="s">
        <v>849</v>
      </c>
      <c r="G238" s="22" t="s">
        <v>143</v>
      </c>
      <c r="H238" s="22">
        <v>5</v>
      </c>
      <c r="I238" s="10">
        <v>0.22</v>
      </c>
      <c r="J238" s="10" t="s">
        <v>40</v>
      </c>
      <c r="K238" s="10" t="s">
        <v>48</v>
      </c>
      <c r="L238" s="10" t="s">
        <v>42</v>
      </c>
      <c r="M238" s="31" t="s">
        <v>850</v>
      </c>
      <c r="N238" s="23" t="s">
        <v>44</v>
      </c>
      <c r="O238" s="24">
        <v>235</v>
      </c>
      <c r="P238" s="60">
        <f t="shared" si="28"/>
        <v>10</v>
      </c>
      <c r="Q238" s="30">
        <f t="shared" si="36"/>
        <v>45873</v>
      </c>
      <c r="R238" s="10">
        <f t="shared" si="29"/>
        <v>-45873</v>
      </c>
      <c r="S238" s="30">
        <f t="shared" si="34"/>
        <v>0</v>
      </c>
      <c r="T238" s="10"/>
      <c r="U238" s="16">
        <f t="shared" si="30"/>
        <v>0</v>
      </c>
      <c r="V238" s="16" t="str">
        <f t="shared" ca="1" si="31"/>
        <v>Срок вышел</v>
      </c>
      <c r="W238" s="23" t="str">
        <f t="shared" si="35"/>
        <v>235-5/0,22/III/Т/25</v>
      </c>
      <c r="X238" s="25"/>
      <c r="Y238" s="26"/>
      <c r="Z238" s="36">
        <f t="shared" si="32"/>
        <v>0</v>
      </c>
      <c r="AA238" s="27"/>
      <c r="AB238" s="28"/>
      <c r="AC238" s="22"/>
      <c r="AD238" s="22"/>
      <c r="AE238" s="10"/>
      <c r="AF238" s="22">
        <f t="shared" si="33"/>
        <v>0</v>
      </c>
      <c r="AG238" s="17" t="s">
        <v>116</v>
      </c>
      <c r="AH238" s="34"/>
    </row>
    <row r="239" spans="1:34" s="19" customFormat="1" ht="75" x14ac:dyDescent="0.3">
      <c r="A239" s="10">
        <v>238</v>
      </c>
      <c r="B239" s="29">
        <v>14871411</v>
      </c>
      <c r="C239" s="30">
        <v>45855</v>
      </c>
      <c r="D239" s="30">
        <v>45863</v>
      </c>
      <c r="E239" s="31" t="s">
        <v>310</v>
      </c>
      <c r="F239" s="31" t="s">
        <v>851</v>
      </c>
      <c r="G239" s="22" t="s">
        <v>316</v>
      </c>
      <c r="H239" s="22">
        <v>145</v>
      </c>
      <c r="I239" s="10">
        <v>0.4</v>
      </c>
      <c r="J239" s="10" t="s">
        <v>40</v>
      </c>
      <c r="K239" s="10" t="s">
        <v>41</v>
      </c>
      <c r="L239" s="10" t="s">
        <v>55</v>
      </c>
      <c r="M239" s="31" t="s">
        <v>852</v>
      </c>
      <c r="N239" s="23" t="s">
        <v>44</v>
      </c>
      <c r="O239" s="24">
        <v>236</v>
      </c>
      <c r="P239" s="60">
        <f t="shared" si="28"/>
        <v>10</v>
      </c>
      <c r="Q239" s="30">
        <f t="shared" si="36"/>
        <v>45873</v>
      </c>
      <c r="R239" s="10">
        <f t="shared" si="29"/>
        <v>-45873</v>
      </c>
      <c r="S239" s="30">
        <f t="shared" si="34"/>
        <v>0</v>
      </c>
      <c r="T239" s="10"/>
      <c r="U239" s="16">
        <f t="shared" si="30"/>
        <v>0</v>
      </c>
      <c r="V239" s="16" t="str">
        <f t="shared" ca="1" si="31"/>
        <v>Срок вышел</v>
      </c>
      <c r="W239" s="23" t="str">
        <f t="shared" si="35"/>
        <v>236-145/0,4/III/Т/25</v>
      </c>
      <c r="X239" s="25"/>
      <c r="Y239" s="26"/>
      <c r="Z239" s="36">
        <f t="shared" si="32"/>
        <v>0</v>
      </c>
      <c r="AA239" s="27"/>
      <c r="AB239" s="28"/>
      <c r="AC239" s="22"/>
      <c r="AD239" s="22"/>
      <c r="AE239" s="10"/>
      <c r="AF239" s="22">
        <f t="shared" si="33"/>
        <v>0</v>
      </c>
      <c r="AG239" s="17" t="s">
        <v>116</v>
      </c>
      <c r="AH239" s="34"/>
    </row>
    <row r="240" spans="1:34" s="19" customFormat="1" ht="56.25" x14ac:dyDescent="0.3">
      <c r="A240" s="10">
        <v>239</v>
      </c>
      <c r="B240" s="29">
        <v>14925586</v>
      </c>
      <c r="C240" s="30">
        <v>45861</v>
      </c>
      <c r="D240" s="30">
        <v>45863</v>
      </c>
      <c r="E240" s="31" t="s">
        <v>853</v>
      </c>
      <c r="F240" s="31" t="s">
        <v>854</v>
      </c>
      <c r="G240" s="22" t="s">
        <v>143</v>
      </c>
      <c r="H240" s="22">
        <v>15</v>
      </c>
      <c r="I240" s="10">
        <v>0.4</v>
      </c>
      <c r="J240" s="10" t="s">
        <v>40</v>
      </c>
      <c r="K240" s="10" t="s">
        <v>41</v>
      </c>
      <c r="L240" s="10" t="s">
        <v>42</v>
      </c>
      <c r="M240" s="31" t="s">
        <v>855</v>
      </c>
      <c r="N240" s="23" t="s">
        <v>44</v>
      </c>
      <c r="O240" s="24">
        <v>237</v>
      </c>
      <c r="P240" s="60">
        <f t="shared" si="28"/>
        <v>10</v>
      </c>
      <c r="Q240" s="30">
        <f t="shared" si="36"/>
        <v>45873</v>
      </c>
      <c r="R240" s="10">
        <f t="shared" si="29"/>
        <v>-45873</v>
      </c>
      <c r="S240" s="30">
        <f t="shared" si="34"/>
        <v>0</v>
      </c>
      <c r="T240" s="10"/>
      <c r="U240" s="16">
        <f t="shared" si="30"/>
        <v>0</v>
      </c>
      <c r="V240" s="16" t="str">
        <f t="shared" ca="1" si="31"/>
        <v>Срок вышел</v>
      </c>
      <c r="W240" s="23" t="str">
        <f t="shared" si="35"/>
        <v>237-15/0,4/III/Т/25</v>
      </c>
      <c r="X240" s="25"/>
      <c r="Y240" s="26"/>
      <c r="Z240" s="36">
        <f t="shared" si="32"/>
        <v>0</v>
      </c>
      <c r="AA240" s="27"/>
      <c r="AB240" s="28"/>
      <c r="AC240" s="22"/>
      <c r="AD240" s="22"/>
      <c r="AE240" s="10"/>
      <c r="AF240" s="22">
        <f t="shared" si="33"/>
        <v>0</v>
      </c>
      <c r="AG240" s="17" t="s">
        <v>116</v>
      </c>
      <c r="AH240" s="34"/>
    </row>
    <row r="241" spans="1:34" s="19" customFormat="1" ht="75" x14ac:dyDescent="0.3">
      <c r="A241" s="10">
        <v>240</v>
      </c>
      <c r="B241" s="29">
        <v>14757492</v>
      </c>
      <c r="C241" s="30">
        <v>45845</v>
      </c>
      <c r="D241" s="30">
        <v>45866</v>
      </c>
      <c r="E241" s="31" t="s">
        <v>290</v>
      </c>
      <c r="F241" s="31" t="s">
        <v>856</v>
      </c>
      <c r="G241" s="22" t="s">
        <v>857</v>
      </c>
      <c r="H241" s="22">
        <v>15</v>
      </c>
      <c r="I241" s="10">
        <v>0.4</v>
      </c>
      <c r="J241" s="10" t="s">
        <v>40</v>
      </c>
      <c r="K241" s="10" t="s">
        <v>48</v>
      </c>
      <c r="L241" s="10" t="s">
        <v>327</v>
      </c>
      <c r="M241" s="31" t="s">
        <v>858</v>
      </c>
      <c r="N241" s="23" t="s">
        <v>44</v>
      </c>
      <c r="O241" s="24">
        <v>238</v>
      </c>
      <c r="P241" s="60">
        <f t="shared" si="28"/>
        <v>8</v>
      </c>
      <c r="Q241" s="30">
        <v>45874</v>
      </c>
      <c r="R241" s="10">
        <f t="shared" si="29"/>
        <v>-45874</v>
      </c>
      <c r="S241" s="30">
        <f t="shared" si="34"/>
        <v>0</v>
      </c>
      <c r="T241" s="10"/>
      <c r="U241" s="16">
        <f t="shared" si="30"/>
        <v>0</v>
      </c>
      <c r="V241" s="16" t="str">
        <f t="shared" ca="1" si="31"/>
        <v>Срок вышел</v>
      </c>
      <c r="W241" s="23" t="str">
        <f t="shared" si="35"/>
        <v>238-15/0,4/III/Т/25</v>
      </c>
      <c r="X241" s="25"/>
      <c r="Y241" s="26"/>
      <c r="Z241" s="36">
        <f t="shared" si="32"/>
        <v>0</v>
      </c>
      <c r="AA241" s="27"/>
      <c r="AB241" s="28"/>
      <c r="AC241" s="22"/>
      <c r="AD241" s="22"/>
      <c r="AE241" s="10"/>
      <c r="AF241" s="22">
        <f t="shared" si="33"/>
        <v>0</v>
      </c>
      <c r="AG241" s="17" t="s">
        <v>116</v>
      </c>
      <c r="AH241" s="34"/>
    </row>
    <row r="242" spans="1:34" s="19" customFormat="1" ht="75" x14ac:dyDescent="0.3">
      <c r="A242" s="10">
        <v>241</v>
      </c>
      <c r="B242" s="29">
        <v>14887620</v>
      </c>
      <c r="C242" s="30">
        <v>45857</v>
      </c>
      <c r="D242" s="30">
        <v>45866</v>
      </c>
      <c r="E242" s="31" t="s">
        <v>859</v>
      </c>
      <c r="F242" s="31" t="s">
        <v>667</v>
      </c>
      <c r="G242" s="22" t="s">
        <v>860</v>
      </c>
      <c r="H242" s="22">
        <v>155</v>
      </c>
      <c r="I242" s="10">
        <v>0.4</v>
      </c>
      <c r="J242" s="10" t="s">
        <v>40</v>
      </c>
      <c r="K242" s="10" t="s">
        <v>41</v>
      </c>
      <c r="L242" s="10" t="s">
        <v>154</v>
      </c>
      <c r="M242" s="31" t="s">
        <v>861</v>
      </c>
      <c r="N242" s="23" t="s">
        <v>44</v>
      </c>
      <c r="O242" s="24">
        <v>239</v>
      </c>
      <c r="P242" s="60">
        <f t="shared" si="28"/>
        <v>8</v>
      </c>
      <c r="Q242" s="30">
        <v>45874</v>
      </c>
      <c r="R242" s="10">
        <f t="shared" si="29"/>
        <v>-45874</v>
      </c>
      <c r="S242" s="30">
        <f t="shared" si="34"/>
        <v>0</v>
      </c>
      <c r="T242" s="10"/>
      <c r="U242" s="16">
        <f t="shared" si="30"/>
        <v>0</v>
      </c>
      <c r="V242" s="16" t="str">
        <f t="shared" ca="1" si="31"/>
        <v>Срок вышел</v>
      </c>
      <c r="W242" s="23" t="str">
        <f t="shared" si="35"/>
        <v>239-155/0,4/III/Т/25</v>
      </c>
      <c r="X242" s="25"/>
      <c r="Y242" s="26"/>
      <c r="Z242" s="36">
        <f t="shared" si="32"/>
        <v>0</v>
      </c>
      <c r="AA242" s="27"/>
      <c r="AB242" s="28"/>
      <c r="AC242" s="22"/>
      <c r="AD242" s="22"/>
      <c r="AE242" s="10"/>
      <c r="AF242" s="22">
        <f t="shared" si="33"/>
        <v>0</v>
      </c>
      <c r="AG242" s="17" t="s">
        <v>116</v>
      </c>
      <c r="AH242" s="34"/>
    </row>
    <row r="243" spans="1:34" s="19" customFormat="1" ht="56.25" x14ac:dyDescent="0.3">
      <c r="A243" s="10">
        <v>242</v>
      </c>
      <c r="B243" s="29">
        <v>14919061</v>
      </c>
      <c r="C243" s="30">
        <v>45860</v>
      </c>
      <c r="D243" s="30">
        <v>45862</v>
      </c>
      <c r="E243" s="31" t="s">
        <v>862</v>
      </c>
      <c r="F243" s="31" t="s">
        <v>863</v>
      </c>
      <c r="G243" s="22" t="s">
        <v>581</v>
      </c>
      <c r="H243" s="22">
        <v>25</v>
      </c>
      <c r="I243" s="10">
        <v>0.4</v>
      </c>
      <c r="J243" s="10" t="s">
        <v>40</v>
      </c>
      <c r="K243" s="10" t="s">
        <v>48</v>
      </c>
      <c r="L243" s="10" t="s">
        <v>55</v>
      </c>
      <c r="M243" s="31" t="s">
        <v>582</v>
      </c>
      <c r="N243" s="23" t="s">
        <v>44</v>
      </c>
      <c r="O243" s="24">
        <v>240</v>
      </c>
      <c r="P243" s="60">
        <f t="shared" si="28"/>
        <v>5</v>
      </c>
      <c r="Q243" s="30">
        <v>45867</v>
      </c>
      <c r="R243" s="10">
        <f t="shared" si="29"/>
        <v>-45867</v>
      </c>
      <c r="S243" s="30">
        <f t="shared" si="34"/>
        <v>0</v>
      </c>
      <c r="T243" s="10">
        <v>30</v>
      </c>
      <c r="U243" s="16">
        <f t="shared" si="30"/>
        <v>30</v>
      </c>
      <c r="V243" s="16" t="str">
        <f t="shared" ca="1" si="31"/>
        <v>Срок вышел</v>
      </c>
      <c r="W243" s="23" t="str">
        <f t="shared" si="35"/>
        <v>240-25/0,4/III/Т/25</v>
      </c>
      <c r="X243" s="25">
        <v>42677.98</v>
      </c>
      <c r="Y243" s="26"/>
      <c r="Z243" s="36">
        <f t="shared" si="32"/>
        <v>42677.98</v>
      </c>
      <c r="AA243" s="27"/>
      <c r="AB243" s="28">
        <v>45868</v>
      </c>
      <c r="AC243" s="22"/>
      <c r="AD243" s="22"/>
      <c r="AE243" s="10"/>
      <c r="AF243" s="22">
        <f t="shared" si="33"/>
        <v>0</v>
      </c>
      <c r="AG243" s="17" t="s">
        <v>394</v>
      </c>
      <c r="AH243" s="34" t="s">
        <v>864</v>
      </c>
    </row>
    <row r="244" spans="1:34" s="19" customFormat="1" ht="56.25" x14ac:dyDescent="0.3">
      <c r="A244" s="10">
        <v>243</v>
      </c>
      <c r="B244" s="29">
        <v>14900173</v>
      </c>
      <c r="C244" s="30">
        <v>45859</v>
      </c>
      <c r="D244" s="30">
        <v>45866</v>
      </c>
      <c r="E244" s="31" t="s">
        <v>865</v>
      </c>
      <c r="F244" s="31" t="s">
        <v>866</v>
      </c>
      <c r="G244" s="22" t="s">
        <v>105</v>
      </c>
      <c r="H244" s="22">
        <v>60</v>
      </c>
      <c r="I244" s="10">
        <v>0.4</v>
      </c>
      <c r="J244" s="10" t="s">
        <v>40</v>
      </c>
      <c r="K244" s="10" t="s">
        <v>41</v>
      </c>
      <c r="L244" s="10" t="s">
        <v>55</v>
      </c>
      <c r="M244" s="31" t="s">
        <v>867</v>
      </c>
      <c r="N244" s="23" t="s">
        <v>44</v>
      </c>
      <c r="O244" s="24">
        <v>241</v>
      </c>
      <c r="P244" s="60">
        <f t="shared" si="28"/>
        <v>8</v>
      </c>
      <c r="Q244" s="30">
        <v>45874</v>
      </c>
      <c r="R244" s="10">
        <f t="shared" si="29"/>
        <v>-45874</v>
      </c>
      <c r="S244" s="30">
        <f t="shared" si="34"/>
        <v>0</v>
      </c>
      <c r="T244" s="10"/>
      <c r="U244" s="16">
        <f t="shared" si="30"/>
        <v>0</v>
      </c>
      <c r="V244" s="16" t="str">
        <f t="shared" ca="1" si="31"/>
        <v>Срок вышел</v>
      </c>
      <c r="W244" s="23" t="str">
        <f t="shared" si="35"/>
        <v>241-60/0,4/III/Т/25</v>
      </c>
      <c r="X244" s="25"/>
      <c r="Y244" s="26"/>
      <c r="Z244" s="36">
        <f t="shared" si="32"/>
        <v>0</v>
      </c>
      <c r="AA244" s="27"/>
      <c r="AB244" s="28"/>
      <c r="AC244" s="22"/>
      <c r="AD244" s="22"/>
      <c r="AE244" s="10"/>
      <c r="AF244" s="22">
        <f t="shared" si="33"/>
        <v>0</v>
      </c>
      <c r="AG244" s="17" t="s">
        <v>116</v>
      </c>
      <c r="AH244" s="34"/>
    </row>
    <row r="245" spans="1:34" s="19" customFormat="1" ht="56.25" x14ac:dyDescent="0.3">
      <c r="A245" s="10">
        <v>244</v>
      </c>
      <c r="B245" s="29">
        <v>14820096</v>
      </c>
      <c r="C245" s="30">
        <v>45851</v>
      </c>
      <c r="D245" s="30">
        <v>45868</v>
      </c>
      <c r="E245" s="31" t="s">
        <v>840</v>
      </c>
      <c r="F245" s="31" t="s">
        <v>868</v>
      </c>
      <c r="G245" s="22" t="s">
        <v>132</v>
      </c>
      <c r="H245" s="22">
        <v>15</v>
      </c>
      <c r="I245" s="10">
        <v>0.4</v>
      </c>
      <c r="J245" s="10" t="s">
        <v>40</v>
      </c>
      <c r="K245" s="10" t="s">
        <v>48</v>
      </c>
      <c r="L245" s="10" t="s">
        <v>42</v>
      </c>
      <c r="M245" s="31" t="s">
        <v>869</v>
      </c>
      <c r="N245" s="23" t="s">
        <v>44</v>
      </c>
      <c r="O245" s="24">
        <v>242</v>
      </c>
      <c r="P245" s="60">
        <f t="shared" si="28"/>
        <v>9</v>
      </c>
      <c r="Q245" s="30">
        <v>45877</v>
      </c>
      <c r="R245" s="10">
        <f t="shared" si="29"/>
        <v>-45877</v>
      </c>
      <c r="S245" s="30">
        <f t="shared" si="34"/>
        <v>0</v>
      </c>
      <c r="T245" s="10"/>
      <c r="U245" s="16">
        <f t="shared" si="30"/>
        <v>0</v>
      </c>
      <c r="V245" s="16" t="str">
        <f t="shared" ca="1" si="31"/>
        <v>Срок вышел</v>
      </c>
      <c r="W245" s="23" t="str">
        <f t="shared" si="35"/>
        <v>242-15/0,4/III/Т/25</v>
      </c>
      <c r="X245" s="25"/>
      <c r="Y245" s="26"/>
      <c r="Z245" s="36">
        <f t="shared" si="32"/>
        <v>0</v>
      </c>
      <c r="AA245" s="27"/>
      <c r="AB245" s="28"/>
      <c r="AC245" s="22"/>
      <c r="AD245" s="22"/>
      <c r="AE245" s="10"/>
      <c r="AF245" s="22">
        <f t="shared" si="33"/>
        <v>0</v>
      </c>
      <c r="AG245" s="17" t="s">
        <v>116</v>
      </c>
      <c r="AH245" s="34"/>
    </row>
    <row r="246" spans="1:34" s="19" customFormat="1" ht="37.5" x14ac:dyDescent="0.3">
      <c r="A246" s="10">
        <v>245</v>
      </c>
      <c r="B246" s="29">
        <v>14756542</v>
      </c>
      <c r="C246" s="30">
        <v>45845</v>
      </c>
      <c r="D246" s="30">
        <v>45868</v>
      </c>
      <c r="E246" s="31" t="s">
        <v>870</v>
      </c>
      <c r="F246" s="31" t="s">
        <v>871</v>
      </c>
      <c r="G246" s="22" t="s">
        <v>143</v>
      </c>
      <c r="H246" s="22">
        <v>15</v>
      </c>
      <c r="I246" s="10">
        <v>0.4</v>
      </c>
      <c r="J246" s="10" t="s">
        <v>40</v>
      </c>
      <c r="K246" s="10" t="s">
        <v>48</v>
      </c>
      <c r="L246" s="10" t="s">
        <v>42</v>
      </c>
      <c r="M246" s="31" t="s">
        <v>872</v>
      </c>
      <c r="N246" s="23" t="s">
        <v>44</v>
      </c>
      <c r="O246" s="24">
        <v>243</v>
      </c>
      <c r="P246" s="60">
        <f t="shared" si="28"/>
        <v>9</v>
      </c>
      <c r="Q246" s="30">
        <v>45877</v>
      </c>
      <c r="R246" s="10">
        <f t="shared" si="29"/>
        <v>-45877</v>
      </c>
      <c r="S246" s="30">
        <f t="shared" si="34"/>
        <v>0</v>
      </c>
      <c r="T246" s="10"/>
      <c r="U246" s="16">
        <f t="shared" si="30"/>
        <v>0</v>
      </c>
      <c r="V246" s="16" t="str">
        <f t="shared" ca="1" si="31"/>
        <v>Срок вышел</v>
      </c>
      <c r="W246" s="23" t="str">
        <f t="shared" si="35"/>
        <v>243-15/0,4/III/Т/25</v>
      </c>
      <c r="X246" s="25"/>
      <c r="Y246" s="26"/>
      <c r="Z246" s="36">
        <f t="shared" si="32"/>
        <v>0</v>
      </c>
      <c r="AA246" s="27"/>
      <c r="AB246" s="28"/>
      <c r="AC246" s="22"/>
      <c r="AD246" s="22"/>
      <c r="AE246" s="10"/>
      <c r="AF246" s="22">
        <f t="shared" si="33"/>
        <v>0</v>
      </c>
      <c r="AG246" s="17" t="s">
        <v>116</v>
      </c>
      <c r="AH246" s="34"/>
    </row>
    <row r="247" spans="1:34" s="19" customFormat="1" ht="56.25" x14ac:dyDescent="0.3">
      <c r="A247" s="10">
        <v>246</v>
      </c>
      <c r="B247" s="29">
        <v>14730312</v>
      </c>
      <c r="C247" s="30">
        <v>45841</v>
      </c>
      <c r="D247" s="30">
        <v>45869</v>
      </c>
      <c r="E247" s="31" t="s">
        <v>873</v>
      </c>
      <c r="F247" s="31" t="s">
        <v>874</v>
      </c>
      <c r="G247" s="22" t="s">
        <v>143</v>
      </c>
      <c r="H247" s="22">
        <v>15</v>
      </c>
      <c r="I247" s="10">
        <v>0.4</v>
      </c>
      <c r="J247" s="10" t="s">
        <v>40</v>
      </c>
      <c r="K247" s="10" t="s">
        <v>48</v>
      </c>
      <c r="L247" s="10" t="s">
        <v>42</v>
      </c>
      <c r="M247" s="31" t="s">
        <v>875</v>
      </c>
      <c r="N247" s="23" t="s">
        <v>44</v>
      </c>
      <c r="O247" s="24">
        <v>244</v>
      </c>
      <c r="P247" s="60">
        <f t="shared" si="28"/>
        <v>11</v>
      </c>
      <c r="Q247" s="30">
        <v>45880</v>
      </c>
      <c r="R247" s="10">
        <f t="shared" si="29"/>
        <v>-45880</v>
      </c>
      <c r="S247" s="30">
        <f t="shared" si="34"/>
        <v>0</v>
      </c>
      <c r="T247" s="10"/>
      <c r="U247" s="16">
        <f t="shared" si="30"/>
        <v>0</v>
      </c>
      <c r="V247" s="16" t="str">
        <f t="shared" ca="1" si="31"/>
        <v>Срок вышел</v>
      </c>
      <c r="W247" s="23" t="str">
        <f t="shared" si="35"/>
        <v>244-15/0,4/III/Т/25</v>
      </c>
      <c r="X247" s="25"/>
      <c r="Y247" s="26"/>
      <c r="Z247" s="36">
        <f t="shared" si="32"/>
        <v>0</v>
      </c>
      <c r="AA247" s="27"/>
      <c r="AB247" s="28"/>
      <c r="AC247" s="22"/>
      <c r="AD247" s="22"/>
      <c r="AE247" s="10"/>
      <c r="AF247" s="22">
        <f t="shared" si="33"/>
        <v>0</v>
      </c>
      <c r="AG247" s="17" t="s">
        <v>116</v>
      </c>
      <c r="AH247" s="34"/>
    </row>
    <row r="248" spans="1:34" s="19" customFormat="1" ht="56.25" x14ac:dyDescent="0.3">
      <c r="A248" s="10">
        <v>247</v>
      </c>
      <c r="B248" s="29">
        <v>14932202</v>
      </c>
      <c r="C248" s="30">
        <v>45861</v>
      </c>
      <c r="D248" s="30">
        <v>45869</v>
      </c>
      <c r="E248" s="31" t="s">
        <v>846</v>
      </c>
      <c r="F248" s="31" t="s">
        <v>847</v>
      </c>
      <c r="G248" s="22" t="s">
        <v>143</v>
      </c>
      <c r="H248" s="22">
        <v>15</v>
      </c>
      <c r="I248" s="10">
        <v>0.4</v>
      </c>
      <c r="J248" s="10" t="s">
        <v>40</v>
      </c>
      <c r="K248" s="10" t="s">
        <v>48</v>
      </c>
      <c r="L248" s="10" t="s">
        <v>42</v>
      </c>
      <c r="M248" s="31" t="s">
        <v>848</v>
      </c>
      <c r="N248" s="23" t="s">
        <v>44</v>
      </c>
      <c r="O248" s="24">
        <v>245</v>
      </c>
      <c r="P248" s="60">
        <f t="shared" si="28"/>
        <v>11</v>
      </c>
      <c r="Q248" s="30">
        <v>45880</v>
      </c>
      <c r="R248" s="10">
        <f t="shared" si="29"/>
        <v>-45880</v>
      </c>
      <c r="S248" s="30">
        <f t="shared" si="34"/>
        <v>0</v>
      </c>
      <c r="T248" s="10"/>
      <c r="U248" s="16">
        <f t="shared" si="30"/>
        <v>0</v>
      </c>
      <c r="V248" s="16" t="str">
        <f t="shared" ca="1" si="31"/>
        <v>Срок вышел</v>
      </c>
      <c r="W248" s="23" t="str">
        <f t="shared" si="35"/>
        <v>245-15/0,4/III/Т/25</v>
      </c>
      <c r="X248" s="25"/>
      <c r="Y248" s="26"/>
      <c r="Z248" s="36">
        <f t="shared" si="32"/>
        <v>0</v>
      </c>
      <c r="AA248" s="27"/>
      <c r="AB248" s="28"/>
      <c r="AC248" s="22"/>
      <c r="AD248" s="22"/>
      <c r="AE248" s="16"/>
      <c r="AF248" s="22">
        <f t="shared" si="33"/>
        <v>0</v>
      </c>
      <c r="AG248" s="17" t="s">
        <v>116</v>
      </c>
      <c r="AH248" s="34"/>
    </row>
  </sheetData>
  <autoFilter ref="A2:AH248" xr:uid="{00000000-0009-0000-0000-000000000000}"/>
  <dataConsolidate/>
  <mergeCells count="5">
    <mergeCell ref="A1:O1"/>
    <mergeCell ref="P1:W1"/>
    <mergeCell ref="X1:AB1"/>
    <mergeCell ref="AC1:AF1"/>
    <mergeCell ref="AG1:AH1"/>
  </mergeCells>
  <printOptions horizontalCentered="1"/>
  <pageMargins left="0.70866141732283472" right="0.27559055118110237" top="0.23622047244094491" bottom="0.19685039370078741" header="0.15748031496062992" footer="0.15748031496062992"/>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vt:lpstr>
      <vt:lpstr>'2025'!_Hlk157885877</vt:lpstr>
      <vt:lpstr>'2025'!_Hlk188445811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Сосненко</dc:creator>
  <cp:lastModifiedBy>Евгений Сосненко</cp:lastModifiedBy>
  <dcterms:created xsi:type="dcterms:W3CDTF">2025-07-31T11:25:53Z</dcterms:created>
  <dcterms:modified xsi:type="dcterms:W3CDTF">2025-07-31T11:28:33Z</dcterms:modified>
</cp:coreProperties>
</file>