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192.168.122.31\обмен\!на САЙТ(стандарты раскрытия ин-фы)\19е\"/>
    </mc:Choice>
  </mc:AlternateContent>
  <xr:revisionPtr revIDLastSave="0" documentId="13_ncr:1_{0968A16B-D13E-431B-A029-A9166BF1BB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sParent" sheetId="1" r:id="rId1"/>
  </sheets>
  <calcPr calcId="191029"/>
</workbook>
</file>

<file path=xl/calcChain.xml><?xml version="1.0" encoding="utf-8"?>
<calcChain xmlns="http://schemas.openxmlformats.org/spreadsheetml/2006/main">
  <c r="K23" i="1" l="1"/>
  <c r="P23" i="1"/>
  <c r="Q23" i="1"/>
  <c r="M62" i="1"/>
  <c r="N62" i="1"/>
  <c r="J13" i="1"/>
  <c r="J60" i="1"/>
  <c r="J56" i="1"/>
  <c r="J52" i="1"/>
  <c r="J47" i="1"/>
  <c r="J43" i="1"/>
  <c r="J39" i="1"/>
  <c r="J34" i="1"/>
  <c r="J30" i="1"/>
  <c r="J26" i="1"/>
  <c r="J21" i="1"/>
  <c r="J17" i="1"/>
  <c r="L9" i="1"/>
  <c r="M9" i="1"/>
  <c r="N9" i="1"/>
  <c r="P9" i="1"/>
  <c r="Q9" i="1"/>
  <c r="L11" i="1"/>
  <c r="M11" i="1"/>
  <c r="N11" i="1"/>
  <c r="O11" i="1"/>
  <c r="Q12" i="1"/>
  <c r="O12" i="1" s="1"/>
  <c r="Q14" i="1"/>
  <c r="O14" i="1" s="1"/>
  <c r="L15" i="1"/>
  <c r="M15" i="1"/>
  <c r="N15" i="1"/>
  <c r="O15" i="1"/>
  <c r="Q16" i="1"/>
  <c r="O16" i="1" s="1"/>
  <c r="Q18" i="1"/>
  <c r="O18" i="1" s="1"/>
  <c r="L19" i="1"/>
  <c r="M19" i="1"/>
  <c r="N19" i="1"/>
  <c r="N23" i="1" s="1"/>
  <c r="O19" i="1"/>
  <c r="Q20" i="1"/>
  <c r="O20" i="1" s="1"/>
  <c r="Q22" i="1"/>
  <c r="O22" i="1" s="1"/>
  <c r="L24" i="1"/>
  <c r="M24" i="1"/>
  <c r="N24" i="1"/>
  <c r="O24" i="1"/>
  <c r="Q25" i="1"/>
  <c r="O25" i="1" s="1"/>
  <c r="Q27" i="1"/>
  <c r="O27" i="1" s="1"/>
  <c r="L28" i="1"/>
  <c r="M28" i="1"/>
  <c r="N28" i="1"/>
  <c r="O28" i="1"/>
  <c r="Q29" i="1"/>
  <c r="O29" i="1" s="1"/>
  <c r="Q31" i="1"/>
  <c r="O31" i="1" s="1"/>
  <c r="L32" i="1"/>
  <c r="M32" i="1"/>
  <c r="N32" i="1"/>
  <c r="O32" i="1"/>
  <c r="Q33" i="1"/>
  <c r="O33" i="1" s="1"/>
  <c r="Q35" i="1"/>
  <c r="O35" i="1" s="1"/>
  <c r="L37" i="1"/>
  <c r="M37" i="1"/>
  <c r="N37" i="1"/>
  <c r="O37" i="1"/>
  <c r="Q38" i="1"/>
  <c r="O38" i="1" s="1"/>
  <c r="Q40" i="1"/>
  <c r="O40" i="1" s="1"/>
  <c r="L41" i="1"/>
  <c r="M41" i="1"/>
  <c r="N41" i="1"/>
  <c r="O41" i="1"/>
  <c r="Q42" i="1"/>
  <c r="O42" i="1" s="1"/>
  <c r="Q44" i="1"/>
  <c r="O44" i="1" s="1"/>
  <c r="L45" i="1"/>
  <c r="M45" i="1"/>
  <c r="N45" i="1"/>
  <c r="O45" i="1"/>
  <c r="Q46" i="1"/>
  <c r="O46" i="1" s="1"/>
  <c r="Q48" i="1"/>
  <c r="O48" i="1" s="1"/>
  <c r="L50" i="1"/>
  <c r="M50" i="1"/>
  <c r="N50" i="1"/>
  <c r="O50" i="1"/>
  <c r="Q51" i="1"/>
  <c r="O51" i="1" s="1"/>
  <c r="Q53" i="1"/>
  <c r="O53" i="1" s="1"/>
  <c r="L54" i="1"/>
  <c r="M54" i="1"/>
  <c r="N54" i="1"/>
  <c r="O54" i="1"/>
  <c r="Q55" i="1"/>
  <c r="O55" i="1" s="1"/>
  <c r="Q57" i="1"/>
  <c r="O57" i="1" s="1"/>
  <c r="L58" i="1"/>
  <c r="M58" i="1"/>
  <c r="N58" i="1"/>
  <c r="O58" i="1"/>
  <c r="Q59" i="1"/>
  <c r="O59" i="1" s="1"/>
  <c r="Q61" i="1"/>
  <c r="O61" i="1" s="1"/>
  <c r="H58" i="1"/>
  <c r="H54" i="1"/>
  <c r="H50" i="1"/>
  <c r="H45" i="1"/>
  <c r="H41" i="1"/>
  <c r="H37" i="1"/>
  <c r="H32" i="1"/>
  <c r="H28" i="1"/>
  <c r="H24" i="1"/>
  <c r="H19" i="1"/>
  <c r="H15" i="1"/>
  <c r="O23" i="1" l="1"/>
  <c r="M23" i="1"/>
  <c r="L23" i="1"/>
  <c r="H49" i="1"/>
  <c r="H36" i="1"/>
  <c r="H23" i="1"/>
  <c r="O9" i="1"/>
  <c r="I50" i="1"/>
  <c r="G50" i="1"/>
  <c r="G11" i="1"/>
  <c r="I15" i="1"/>
  <c r="I19" i="1"/>
  <c r="G19" i="1"/>
  <c r="I24" i="1"/>
  <c r="G25" i="1" l="1"/>
  <c r="G24" i="1" s="1"/>
  <c r="I28" i="1"/>
  <c r="G28" i="1"/>
  <c r="G15" i="1"/>
  <c r="G10" i="1" s="1"/>
  <c r="I11" i="1"/>
  <c r="I10" i="1" s="1"/>
  <c r="H11" i="1"/>
  <c r="I32" i="1"/>
  <c r="G32" i="1"/>
  <c r="I37" i="1"/>
  <c r="G37" i="1"/>
  <c r="I41" i="1"/>
  <c r="G41" i="1"/>
  <c r="I45" i="1"/>
  <c r="G45" i="1"/>
  <c r="G36" i="1" l="1"/>
  <c r="I23" i="1"/>
  <c r="H10" i="1"/>
  <c r="G23" i="1"/>
  <c r="I36" i="1"/>
  <c r="I54" i="1"/>
  <c r="G54" i="1"/>
  <c r="I58" i="1"/>
  <c r="G59" i="1"/>
  <c r="I49" i="1" l="1"/>
  <c r="G58" i="1"/>
  <c r="J61" i="1"/>
  <c r="J59" i="1"/>
  <c r="J58" i="1"/>
  <c r="J57" i="1"/>
  <c r="J55" i="1"/>
  <c r="J54" i="1"/>
  <c r="H63" i="1" s="1"/>
  <c r="J53" i="1"/>
  <c r="J51" i="1"/>
  <c r="J50" i="1"/>
  <c r="G63" i="1" s="1"/>
  <c r="J48" i="1"/>
  <c r="J46" i="1"/>
  <c r="J45" i="1"/>
  <c r="Q62" i="1" s="1"/>
  <c r="J44" i="1"/>
  <c r="J42" i="1"/>
  <c r="J41" i="1"/>
  <c r="P62" i="1" s="1"/>
  <c r="J40" i="1"/>
  <c r="J38" i="1"/>
  <c r="J37" i="1"/>
  <c r="O62" i="1" s="1"/>
  <c r="J35" i="1"/>
  <c r="J33" i="1"/>
  <c r="J32" i="1"/>
  <c r="L62" i="1" s="1"/>
  <c r="J31" i="1"/>
  <c r="J29" i="1"/>
  <c r="J28" i="1"/>
  <c r="K62" i="1" s="1"/>
  <c r="J27" i="1"/>
  <c r="J25" i="1"/>
  <c r="J24" i="1"/>
  <c r="J62" i="1" s="1"/>
  <c r="J22" i="1"/>
  <c r="J20" i="1"/>
  <c r="J19" i="1"/>
  <c r="I62" i="1" s="1"/>
  <c r="J18" i="1"/>
  <c r="J16" i="1"/>
  <c r="J15" i="1"/>
  <c r="H62" i="1" s="1"/>
  <c r="J14" i="1"/>
  <c r="J12" i="1"/>
  <c r="J11" i="1"/>
  <c r="G62" i="1" s="1"/>
  <c r="J49" i="1" l="1"/>
  <c r="I63" i="1"/>
  <c r="K63" i="1" s="1"/>
  <c r="J10" i="1"/>
  <c r="J23" i="1"/>
  <c r="J36" i="1"/>
  <c r="G9" i="1"/>
  <c r="G49" i="1"/>
  <c r="J63" i="1" l="1"/>
  <c r="Q63" i="1"/>
  <c r="O63" i="1" s="1"/>
  <c r="H9" i="1"/>
  <c r="K9" i="1"/>
  <c r="I9" i="1"/>
  <c r="J9" i="1"/>
</calcChain>
</file>

<file path=xl/sharedStrings.xml><?xml version="1.0" encoding="utf-8"?>
<sst xmlns="http://schemas.openxmlformats.org/spreadsheetml/2006/main" count="300" uniqueCount="155">
  <si>
    <t>Наименование показателя</t>
  </si>
  <si>
    <t>Всего за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</si>
  <si>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</si>
  <si>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</si>
  <si>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</si>
  <si>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</si>
  <si>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</si>
  <si>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</si>
  <si>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</si>
  <si>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</si>
  <si>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</si>
  <si>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</si>
  <si>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</si>
  <si>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</si>
  <si>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Служебная строка 1</t>
  </si>
  <si>
    <t>Служебная строка 2</t>
  </si>
  <si>
    <t>Критерий по максимальной мощности</t>
  </si>
  <si>
    <t>Гр2</t>
  </si>
  <si>
    <t>Наличие собственной генерации</t>
  </si>
  <si>
    <t>Гр4</t>
  </si>
  <si>
    <t>Уровень напряжения</t>
  </si>
  <si>
    <t>Гр5</t>
  </si>
  <si>
    <t>Объем потребления электрической энергии, МВт*ч (W)</t>
  </si>
  <si>
    <t>Гр7</t>
  </si>
  <si>
    <t>Объем максимальной мощности, МВт (Pmax)</t>
  </si>
  <si>
    <t>Гр8</t>
  </si>
  <si>
    <t>Объем фактической мощности, МВт (Pфакт)</t>
  </si>
  <si>
    <t>Гр9</t>
  </si>
  <si>
    <t>Объем резервируемой максимальной мощности, МВт (Pрезерв)</t>
  </si>
  <si>
    <t>Гр10</t>
  </si>
  <si>
    <t>Объем оплачиваемой резервируемой максимальной мощности, МВт (Pопл.рез)</t>
  </si>
  <si>
    <t>Гр11</t>
  </si>
  <si>
    <t>Ставки тарифа на услуги по передаче электрической энергии на содержание объектов электросетевого хозяйства, руб./МВт в месяц (Tдвст_сод)</t>
  </si>
  <si>
    <t>Гр12</t>
  </si>
  <si>
    <t>Ставки тарифа на услуги по передаче электрической энергии на оплату потерь электрической энергии при ее передаче по электрическим сетям,  руб./МВтч (Tдвст_пот)</t>
  </si>
  <si>
    <t>Гр13</t>
  </si>
  <si>
    <t>Ставки тарифа на услуги по передаче электрической энергии одноставочный тариф, руб./МВтч (Tоднст)</t>
  </si>
  <si>
    <t>Гр14</t>
  </si>
  <si>
    <t>Стоимость услуг по передаче электрической энергии, всего, тыс. руб. (Sуслуги)</t>
  </si>
  <si>
    <t>Гр15</t>
  </si>
  <si>
    <t>Стоимость услуг по передаче электрической энергии, в том числе услуга по передаче электрической энергии и мощности, тыс. руб. (Sпередача)</t>
  </si>
  <si>
    <t>Гр16</t>
  </si>
  <si>
    <t>Стоимость услуг по передаче электрической энергии, в том числе стоимость оплачиваемой резервируемой максимальной мощности, тыс. руб. (Sрезерв)</t>
  </si>
  <si>
    <t>Гр17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</si>
  <si>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</si>
  <si>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</si>
  <si>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</si>
  <si>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</si>
  <si>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</si>
  <si>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Тверская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</si>
  <si>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</si>
  <si>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</si>
  <si>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</si>
  <si>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</si>
  <si>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</si>
  <si>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</si>
  <si>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</si>
  <si>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</si>
  <si>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</si>
  <si>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</si>
  <si>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</si>
  <si>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</si>
  <si>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Архангельская область</t>
  </si>
  <si>
    <t>Ненецкий АО [Архангельская область]</t>
  </si>
  <si>
    <t>Вологодская область</t>
  </si>
  <si>
    <t>Калининградская область</t>
  </si>
  <si>
    <t>Санкт-Петербург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</si>
  <si>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</si>
  <si>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</si>
  <si>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</si>
  <si>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</si>
  <si>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</si>
  <si>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</si>
  <si>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Астраханская область</t>
  </si>
  <si>
    <t>Волгоградская область</t>
  </si>
  <si>
    <t>Краснодарский край</t>
  </si>
  <si>
    <t>Республика Крым</t>
  </si>
  <si>
    <t>Ростовская область</t>
  </si>
  <si>
    <t>Севастополь</t>
  </si>
  <si>
    <t>Республика Адыгея</t>
  </si>
  <si>
    <t>Республика Калмыкия</t>
  </si>
  <si>
    <t>Республика Ингушетия</t>
  </si>
  <si>
    <t>Ставропольский край</t>
  </si>
  <si>
    <t>Республика Дагестан</t>
  </si>
  <si>
    <t>Кабардино-Балкарская Республика</t>
  </si>
  <si>
    <t>Республика Северная Осетия-Алания</t>
  </si>
  <si>
    <t>Карачаево-Черкесская Республика</t>
  </si>
  <si>
    <t>Чеченская Республика</t>
  </si>
  <si>
    <t>Нижегородская область</t>
  </si>
  <si>
    <t>Кировская область</t>
  </si>
  <si>
    <t>Самарская область</t>
  </si>
  <si>
    <t>Оренбургская область</t>
  </si>
  <si>
    <t>Пензенская область</t>
  </si>
  <si>
    <t>Пермский край</t>
  </si>
  <si>
    <t>Саратовская область</t>
  </si>
  <si>
    <t>Ульяновская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</si>
  <si>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</si>
  <si>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</si>
  <si>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</si>
  <si>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</si>
  <si>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</si>
  <si>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</si>
  <si>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</si>
  <si>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</si>
  <si>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</si>
  <si>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 - Югра [Тюменская область]</t>
  </si>
  <si>
    <t>Ямало-Ненецкий АО [Тюменская область]</t>
  </si>
  <si>
    <t>Челябинская область</t>
  </si>
  <si>
    <t>Алтайский край</t>
  </si>
  <si>
    <t>Иркутская область</t>
  </si>
  <si>
    <t>Кемеровская область - Кузбасс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</si>
  <si>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</si>
  <si>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</si>
  <si>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</si>
  <si>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</si>
  <si>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Алтай</t>
  </si>
  <si>
    <t>Республика Тыва</t>
  </si>
  <si>
    <t>Республика Хакасия</t>
  </si>
  <si>
    <t>Амурская область</t>
  </si>
  <si>
    <t>Камчатский край</t>
  </si>
  <si>
    <t>Магаданская область</t>
  </si>
  <si>
    <t>Приморский край</t>
  </si>
  <si>
    <t>Сахалинская область</t>
  </si>
  <si>
    <t>Забайкальский край</t>
  </si>
  <si>
    <t>Чукотский автономный округ</t>
  </si>
  <si>
    <t>Хабаровский край</t>
  </si>
  <si>
    <t>Республика Бурятия</t>
  </si>
  <si>
    <t>Республика Саха [Якутия]</t>
  </si>
  <si>
    <t>Еврейская автономная область</t>
  </si>
  <si>
    <t>Донецкая Народная Республика</t>
  </si>
  <si>
    <t>Запорожская область</t>
  </si>
  <si>
    <t>Луганская Народная Республика</t>
  </si>
  <si>
    <t>Херсонская область</t>
  </si>
  <si>
    <t>ДА</t>
  </si>
  <si>
    <t>НЕТ</t>
  </si>
  <si>
    <t>НН</t>
  </si>
  <si>
    <t>СН2</t>
  </si>
  <si>
    <t>СН1</t>
  </si>
  <si>
    <t>ВН</t>
  </si>
  <si>
    <t>ВН1</t>
  </si>
  <si>
    <t>Группа 1 - одноставочный тариф</t>
  </si>
  <si>
    <t>Группа 2 - двухставочный тариф</t>
  </si>
  <si>
    <t>Потребители, максимальная мощность энергопринимающих устройств каждого из которых составляет 670 кВт и выше</t>
  </si>
  <si>
    <t>Потребители, максимальная мощность энергопринимающих устройств каждого из которых составляет менее 670 кВт</t>
  </si>
  <si>
    <t>опосредованно через объекты производителей электрической энергии</t>
  </si>
  <si>
    <t>сетевой организации [собственные сети]</t>
  </si>
  <si>
    <t>смежной сетевой организации [по договорам на передачу с ТСО]</t>
  </si>
  <si>
    <t>330 кВ и выше</t>
  </si>
  <si>
    <t>220 кВ и ниже</t>
  </si>
  <si>
    <t>Прочие</t>
  </si>
  <si>
    <t>Итого 1 квартал</t>
  </si>
  <si>
    <t>Итого 2 квартал</t>
  </si>
  <si>
    <t>Итого 3 квартал</t>
  </si>
  <si>
    <t>Итого 4 квартал</t>
  </si>
  <si>
    <t>Сведения о резервируемой максимальной мощности энергопринимающих устройств потребителей электрической энергии (мощности), за исключением населения и приравненных к нему категорий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</si>
</sst>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#,###,##0.000"/>
    <numFmt numFmtId="165" formatCode="###,###,###,##0.0000"/>
    <numFmt numFmtId="166" formatCode="###,###,###,##0.0000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rgb="FF80808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8000"/>
      <name val="Arial"/>
      <family val="2"/>
      <charset val="204"/>
    </font>
    <font>
      <sz val="14"/>
      <color rgb="FFFFFFFF"/>
      <name val="Arial"/>
      <family val="2"/>
      <charset val="204"/>
    </font>
    <font>
      <sz val="5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mediumGray">
        <fgColor rgb="FFFFFFFF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mediumGray">
        <fgColor rgb="FFFFFFFF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mediumGray">
        <fgColor rgb="FFFFFFFF"/>
        <bgColor theme="8" tint="0.59999389629810485"/>
      </patternFill>
    </fill>
    <fill>
      <patternFill patternType="solid">
        <fgColor theme="8" tint="0.59999389629810485"/>
        <bgColor rgb="FFFFFFFF"/>
      </patternFill>
    </fill>
  </fills>
  <borders count="24">
    <border>
      <left/>
      <right/>
      <top/>
      <bottom/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rgb="FFD3D3D3"/>
      </left>
      <right style="medium">
        <color indexed="64"/>
      </right>
      <top style="hair">
        <color rgb="FFD3D3D3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indexed="64"/>
      </bottom>
      <diagonal/>
    </border>
    <border>
      <left style="hair">
        <color rgb="FFD3D3D3"/>
      </left>
      <right style="hair">
        <color rgb="FFD3D3D3"/>
      </right>
      <top style="medium">
        <color indexed="64"/>
      </top>
      <bottom style="hair">
        <color rgb="FFD3D3D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rgb="FFD3D3D3"/>
      </left>
      <right style="medium">
        <color indexed="64"/>
      </right>
      <top style="hair">
        <color rgb="FFD3D3D3"/>
      </top>
      <bottom style="medium">
        <color indexed="64"/>
      </bottom>
      <diagonal/>
    </border>
    <border>
      <left style="hair">
        <color rgb="FFD3D3D3"/>
      </left>
      <right style="medium">
        <color indexed="64"/>
      </right>
      <top style="medium">
        <color indexed="64"/>
      </top>
      <bottom style="hair">
        <color rgb="FFD3D3D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/>
      <diagonal/>
    </border>
    <border>
      <left style="hair">
        <color rgb="FFD3D3D3"/>
      </left>
      <right style="hair">
        <color rgb="FFD3D3D3"/>
      </right>
      <top/>
      <bottom style="hair">
        <color rgb="FFD3D3D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D3D3D3"/>
      </left>
      <right style="medium">
        <color indexed="64"/>
      </right>
      <top/>
      <bottom style="hair">
        <color rgb="FFD3D3D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rgb="FFD3D3D3"/>
      </right>
      <top style="medium">
        <color indexed="64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thin">
        <color indexed="64"/>
      </top>
      <bottom style="thin">
        <color indexed="64"/>
      </bottom>
      <diagonal/>
    </border>
    <border>
      <left style="hair">
        <color rgb="FFD3D3D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3">
    <xf numFmtId="0" fontId="0" fillId="0" borderId="0" xfId="0"/>
    <xf numFmtId="164" fontId="1" fillId="0" borderId="1" xfId="0" applyNumberFormat="1" applyFont="1" applyBorder="1" applyAlignment="1" applyProtection="1">
      <alignment vertical="center" wrapText="1"/>
      <protection locked="0"/>
    </xf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vertical="center"/>
    </xf>
    <xf numFmtId="164" fontId="4" fillId="3" borderId="1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6" fontId="8" fillId="3" borderId="5" xfId="0" applyNumberFormat="1" applyFont="1" applyFill="1" applyBorder="1" applyAlignment="1">
      <alignment vertical="center" wrapText="1"/>
    </xf>
    <xf numFmtId="166" fontId="1" fillId="0" borderId="1" xfId="0" applyNumberFormat="1" applyFont="1" applyBorder="1" applyAlignment="1" applyProtection="1">
      <alignment vertical="center" wrapText="1"/>
      <protection locked="0"/>
    </xf>
    <xf numFmtId="166" fontId="1" fillId="2" borderId="5" xfId="0" applyNumberFormat="1" applyFont="1" applyFill="1" applyBorder="1" applyAlignment="1" applyProtection="1">
      <alignment vertical="center" wrapText="1"/>
      <protection locked="0"/>
    </xf>
    <xf numFmtId="166" fontId="1" fillId="2" borderId="1" xfId="0" applyNumberFormat="1" applyFont="1" applyFill="1" applyBorder="1" applyAlignment="1" applyProtection="1">
      <alignment vertical="center" wrapText="1"/>
      <protection locked="0"/>
    </xf>
    <xf numFmtId="165" fontId="1" fillId="0" borderId="1" xfId="0" applyNumberFormat="1" applyFont="1" applyBorder="1" applyAlignment="1" applyProtection="1">
      <alignment vertical="center" wrapText="1"/>
      <protection locked="0"/>
    </xf>
    <xf numFmtId="164" fontId="8" fillId="3" borderId="1" xfId="0" applyNumberFormat="1" applyFont="1" applyFill="1" applyBorder="1" applyAlignment="1">
      <alignment vertical="center" wrapText="1"/>
    </xf>
    <xf numFmtId="164" fontId="8" fillId="3" borderId="7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164" fontId="8" fillId="3" borderId="6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164" fontId="4" fillId="3" borderId="7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6" fontId="8" fillId="3" borderId="1" xfId="0" applyNumberFormat="1" applyFont="1" applyFill="1" applyBorder="1" applyAlignment="1">
      <alignment vertical="center" wrapText="1"/>
    </xf>
    <xf numFmtId="166" fontId="8" fillId="3" borderId="7" xfId="0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6" fontId="8" fillId="3" borderId="10" xfId="0" applyNumberFormat="1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66" fontId="8" fillId="3" borderId="11" xfId="0" applyNumberFormat="1" applyFont="1" applyFill="1" applyBorder="1" applyAlignment="1">
      <alignment vertical="center" wrapText="1"/>
    </xf>
    <xf numFmtId="166" fontId="8" fillId="3" borderId="6" xfId="0" applyNumberFormat="1" applyFont="1" applyFill="1" applyBorder="1" applyAlignment="1">
      <alignment vertical="center" wrapText="1"/>
    </xf>
    <xf numFmtId="166" fontId="1" fillId="0" borderId="6" xfId="0" applyNumberFormat="1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vertical="center"/>
    </xf>
    <xf numFmtId="165" fontId="8" fillId="3" borderId="1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165" fontId="8" fillId="3" borderId="6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 wrapText="1"/>
    </xf>
    <xf numFmtId="49" fontId="1" fillId="5" borderId="1" xfId="0" applyNumberFormat="1" applyFont="1" applyFill="1" applyBorder="1" applyAlignment="1" applyProtection="1">
      <alignment vertical="center" wrapText="1"/>
      <protection locked="0"/>
    </xf>
    <xf numFmtId="49" fontId="1" fillId="6" borderId="6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 applyProtection="1">
      <alignment vertical="center" wrapText="1"/>
      <protection locked="0"/>
    </xf>
    <xf numFmtId="165" fontId="1" fillId="4" borderId="1" xfId="0" applyNumberFormat="1" applyFont="1" applyFill="1" applyBorder="1" applyAlignment="1" applyProtection="1">
      <alignment vertical="center" wrapText="1"/>
      <protection locked="0"/>
    </xf>
    <xf numFmtId="165" fontId="13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top" wrapText="1"/>
    </xf>
    <xf numFmtId="49" fontId="1" fillId="5" borderId="15" xfId="0" applyNumberFormat="1" applyFont="1" applyFill="1" applyBorder="1" applyAlignment="1" applyProtection="1">
      <alignment vertical="center" wrapText="1"/>
      <protection locked="0"/>
    </xf>
    <xf numFmtId="164" fontId="1" fillId="0" borderId="15" xfId="0" applyNumberFormat="1" applyFont="1" applyBorder="1" applyAlignment="1" applyProtection="1">
      <alignment vertical="center" wrapText="1"/>
      <protection locked="0"/>
    </xf>
    <xf numFmtId="164" fontId="1" fillId="4" borderId="15" xfId="0" applyNumberFormat="1" applyFont="1" applyFill="1" applyBorder="1" applyAlignment="1" applyProtection="1">
      <alignment vertical="center" wrapText="1"/>
      <protection locked="0"/>
    </xf>
    <xf numFmtId="165" fontId="1" fillId="0" borderId="15" xfId="0" applyNumberFormat="1" applyFont="1" applyBorder="1" applyAlignment="1" applyProtection="1">
      <alignment vertical="center" wrapText="1"/>
      <protection locked="0"/>
    </xf>
    <xf numFmtId="164" fontId="2" fillId="7" borderId="14" xfId="0" applyNumberFormat="1" applyFont="1" applyFill="1" applyBorder="1" applyAlignment="1" applyProtection="1">
      <alignment vertical="center" wrapText="1"/>
      <protection locked="0"/>
    </xf>
    <xf numFmtId="164" fontId="2" fillId="7" borderId="17" xfId="0" applyNumberFormat="1" applyFont="1" applyFill="1" applyBorder="1" applyAlignment="1" applyProtection="1">
      <alignment vertical="center" wrapText="1"/>
      <protection locked="0"/>
    </xf>
    <xf numFmtId="164" fontId="8" fillId="3" borderId="16" xfId="0" applyNumberFormat="1" applyFont="1" applyFill="1" applyBorder="1" applyAlignment="1">
      <alignment vertical="center" wrapText="1"/>
    </xf>
    <xf numFmtId="164" fontId="4" fillId="3" borderId="16" xfId="0" applyNumberFormat="1" applyFont="1" applyFill="1" applyBorder="1" applyAlignment="1">
      <alignment vertical="center" wrapText="1"/>
    </xf>
    <xf numFmtId="166" fontId="8" fillId="3" borderId="16" xfId="0" applyNumberFormat="1" applyFont="1" applyFill="1" applyBorder="1" applyAlignment="1">
      <alignment vertical="center" wrapText="1"/>
    </xf>
    <xf numFmtId="166" fontId="8" fillId="3" borderId="18" xfId="0" applyNumberFormat="1" applyFont="1" applyFill="1" applyBorder="1" applyAlignment="1">
      <alignment vertical="center" wrapText="1"/>
    </xf>
    <xf numFmtId="49" fontId="15" fillId="0" borderId="4" xfId="0" applyNumberFormat="1" applyFont="1" applyBorder="1" applyAlignment="1" applyProtection="1">
      <alignment vertical="center" wrapText="1"/>
      <protection locked="0"/>
    </xf>
    <xf numFmtId="49" fontId="15" fillId="0" borderId="4" xfId="0" applyNumberFormat="1" applyFont="1" applyBorder="1" applyAlignment="1">
      <alignment vertical="center" wrapText="1"/>
    </xf>
    <xf numFmtId="0" fontId="7" fillId="10" borderId="4" xfId="0" applyFont="1" applyFill="1" applyBorder="1" applyAlignment="1">
      <alignment vertical="center" wrapText="1"/>
    </xf>
    <xf numFmtId="49" fontId="1" fillId="11" borderId="1" xfId="0" applyNumberFormat="1" applyFont="1" applyFill="1" applyBorder="1" applyAlignment="1">
      <alignment vertical="center" wrapText="1"/>
    </xf>
    <xf numFmtId="164" fontId="11" fillId="12" borderId="1" xfId="1" applyNumberFormat="1" applyFont="1" applyFill="1" applyBorder="1" applyAlignment="1" applyProtection="1">
      <alignment vertical="center" wrapText="1"/>
      <protection locked="0"/>
    </xf>
    <xf numFmtId="49" fontId="1" fillId="11" borderId="16" xfId="0" applyNumberFormat="1" applyFont="1" applyFill="1" applyBorder="1" applyAlignment="1">
      <alignment vertical="center" wrapText="1"/>
    </xf>
    <xf numFmtId="164" fontId="11" fillId="12" borderId="16" xfId="1" applyNumberFormat="1" applyFont="1" applyFill="1" applyBorder="1" applyAlignment="1" applyProtection="1">
      <alignment vertical="center" wrapText="1"/>
      <protection locked="0"/>
    </xf>
    <xf numFmtId="49" fontId="14" fillId="7" borderId="19" xfId="0" applyNumberFormat="1" applyFont="1" applyFill="1" applyBorder="1" applyAlignment="1">
      <alignment vertical="center" wrapText="1"/>
    </xf>
    <xf numFmtId="49" fontId="1" fillId="8" borderId="20" xfId="0" applyNumberFormat="1" applyFont="1" applyFill="1" applyBorder="1" applyAlignment="1" applyProtection="1">
      <alignment vertical="center" wrapText="1"/>
      <protection locked="0"/>
    </xf>
    <xf numFmtId="164" fontId="13" fillId="7" borderId="21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vertical="center" wrapText="1"/>
    </xf>
    <xf numFmtId="49" fontId="1" fillId="9" borderId="22" xfId="0" applyNumberFormat="1" applyFont="1" applyFill="1" applyBorder="1" applyAlignment="1">
      <alignment vertical="center" wrapText="1"/>
    </xf>
    <xf numFmtId="164" fontId="13" fillId="7" borderId="22" xfId="0" applyNumberFormat="1" applyFont="1" applyFill="1" applyBorder="1" applyAlignment="1">
      <alignment vertical="center" wrapText="1"/>
    </xf>
    <xf numFmtId="165" fontId="13" fillId="7" borderId="23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 xr:uid="{66CA34B1-1D0D-410C-8807-7702CC9C30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181"/>
  <sheetViews>
    <sheetView tabSelected="1" topLeftCell="A64" zoomScale="60" zoomScaleNormal="60" workbookViewId="0">
      <selection activeCell="U13" sqref="U13"/>
    </sheetView>
  </sheetViews>
  <sheetFormatPr defaultColWidth="8.85546875" defaultRowHeight="14.25" x14ac:dyDescent="0.25"/>
  <cols>
    <col min="1" max="1" width="0.85546875" style="35" customWidth="1"/>
    <col min="2" max="2" width="8.85546875" style="35" hidden="1" customWidth="1"/>
    <col min="3" max="3" width="41.85546875" style="35" customWidth="1"/>
    <col min="4" max="4" width="71.140625" style="36" customWidth="1"/>
    <col min="5" max="6" width="24.85546875" style="36" customWidth="1"/>
    <col min="7" max="10" width="24.85546875" style="35" customWidth="1"/>
    <col min="11" max="17" width="24.85546875" style="35" hidden="1" customWidth="1"/>
    <col min="18" max="16384" width="8.85546875" style="35"/>
  </cols>
  <sheetData>
    <row r="3" spans="2:17" ht="41.25" customHeight="1" x14ac:dyDescent="0.25">
      <c r="C3" s="46" t="s">
        <v>154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2:17" s="22" customFormat="1" ht="8.25" x14ac:dyDescent="0.25">
      <c r="D4" s="37"/>
      <c r="E4" s="37"/>
      <c r="F4" s="37"/>
    </row>
    <row r="5" spans="2:17" s="22" customFormat="1" ht="8.25" x14ac:dyDescent="0.25">
      <c r="D5" s="37"/>
      <c r="E5" s="37"/>
      <c r="F5" s="37"/>
    </row>
    <row r="6" spans="2:17" s="22" customFormat="1" ht="9" thickBot="1" x14ac:dyDescent="0.3">
      <c r="D6" s="37"/>
      <c r="E6" s="37"/>
      <c r="F6" s="37"/>
    </row>
    <row r="7" spans="2:17" s="20" customFormat="1" ht="174" thickBot="1" x14ac:dyDescent="0.3">
      <c r="B7" s="6"/>
      <c r="C7" s="6" t="s">
        <v>0</v>
      </c>
      <c r="D7" s="38" t="s">
        <v>16</v>
      </c>
      <c r="E7" s="38" t="s">
        <v>18</v>
      </c>
      <c r="F7" s="38" t="s">
        <v>20</v>
      </c>
      <c r="G7" s="6" t="s">
        <v>22</v>
      </c>
      <c r="H7" s="6" t="s">
        <v>24</v>
      </c>
      <c r="I7" s="6" t="s">
        <v>26</v>
      </c>
      <c r="J7" s="6" t="s">
        <v>28</v>
      </c>
      <c r="K7" s="6" t="s">
        <v>30</v>
      </c>
      <c r="L7" s="6" t="s">
        <v>32</v>
      </c>
      <c r="M7" s="6" t="s">
        <v>34</v>
      </c>
      <c r="N7" s="6" t="s">
        <v>36</v>
      </c>
      <c r="O7" s="6" t="s">
        <v>38</v>
      </c>
      <c r="P7" s="6" t="s">
        <v>40</v>
      </c>
      <c r="Q7" s="6" t="s">
        <v>42</v>
      </c>
    </row>
    <row r="8" spans="2:17" s="21" customFormat="1" ht="12.75" thickBot="1" x14ac:dyDescent="0.3">
      <c r="B8" s="5"/>
      <c r="C8" s="67"/>
      <c r="D8" s="68" t="s">
        <v>17</v>
      </c>
      <c r="E8" s="68" t="s">
        <v>19</v>
      </c>
      <c r="F8" s="68" t="s">
        <v>21</v>
      </c>
      <c r="G8" s="67" t="s">
        <v>23</v>
      </c>
      <c r="H8" s="67" t="s">
        <v>25</v>
      </c>
      <c r="I8" s="67" t="s">
        <v>27</v>
      </c>
      <c r="J8" s="5" t="s">
        <v>29</v>
      </c>
      <c r="K8" s="5" t="s">
        <v>31</v>
      </c>
      <c r="L8" s="5" t="s">
        <v>33</v>
      </c>
      <c r="M8" s="5" t="s">
        <v>35</v>
      </c>
      <c r="N8" s="5" t="s">
        <v>37</v>
      </c>
      <c r="O8" s="5" t="s">
        <v>39</v>
      </c>
      <c r="P8" s="5" t="s">
        <v>41</v>
      </c>
      <c r="Q8" s="5" t="s">
        <v>43</v>
      </c>
    </row>
    <row r="9" spans="2:17" ht="18" x14ac:dyDescent="0.25">
      <c r="B9" s="33"/>
      <c r="C9" s="69" t="s">
        <v>1</v>
      </c>
      <c r="D9" s="70"/>
      <c r="E9" s="70"/>
      <c r="F9" s="70"/>
      <c r="G9" s="71">
        <f>G11+G15+G19+G24+G28+G32+G37+G41+G45+G50+G54+G58</f>
        <v>83607.911000000007</v>
      </c>
      <c r="H9" s="71">
        <f>IF(K63=0,0,(H11+H15+H19+H24+H28+H32+H37+H41+H45+H50+H54+H58)/K63)</f>
        <v>94.018000000000015</v>
      </c>
      <c r="I9" s="72">
        <f>IF(K63=0,0,(I11+I15+I19+I24+I28+I32+I37+I41+I45+I50+I54+I58)/K63)</f>
        <v>14.441335</v>
      </c>
      <c r="J9" s="66">
        <f>IF(K63=0,0,(J11+J15+J19+J24+J28+J32+J37+J41+J45+J50+J54+J58)/K63)</f>
        <v>79.576665000000006</v>
      </c>
      <c r="K9" s="13">
        <f>IF(K63=0,0,(K11+K15+K19+K24+K28+K32+K37+K41+K45+K50+K54+K58)/K63)</f>
        <v>0</v>
      </c>
      <c r="L9" s="19">
        <f t="shared" ref="L9:N11" si="0">(0)</f>
        <v>0</v>
      </c>
      <c r="M9" s="19">
        <f t="shared" si="0"/>
        <v>0</v>
      </c>
      <c r="N9" s="19">
        <f t="shared" si="0"/>
        <v>0</v>
      </c>
      <c r="O9" s="24">
        <f>O11+O15+O19+O24+O28+O32+O37+O41+O45+O50+O54+O58</f>
        <v>0</v>
      </c>
      <c r="P9" s="24">
        <f>P11+P15+P19+P24+P28+P32+P37+P41+P45+P50+P54+P58</f>
        <v>0</v>
      </c>
      <c r="Q9" s="28">
        <f>Q11+Q15+Q19+Q24+Q28+Q32+Q37+Q41+Q45+Q50+Q54+Q58</f>
        <v>0</v>
      </c>
    </row>
    <row r="10" spans="2:17" ht="18" x14ac:dyDescent="0.25">
      <c r="B10" s="31"/>
      <c r="C10" s="64" t="s">
        <v>150</v>
      </c>
      <c r="D10" s="65"/>
      <c r="E10" s="65"/>
      <c r="F10" s="65"/>
      <c r="G10" s="52">
        <f>G19+G15+G11</f>
        <v>21130.629999999997</v>
      </c>
      <c r="H10" s="51">
        <f>(H19+H15+H11)/3</f>
        <v>94.017999999999986</v>
      </c>
      <c r="I10" s="51">
        <f>(I19+I15+I11)/3</f>
        <v>14.011000000000003</v>
      </c>
      <c r="J10" s="51">
        <f>(J19+J15+J11)/3</f>
        <v>80.007000000000005</v>
      </c>
      <c r="K10" s="53"/>
      <c r="L10" s="54"/>
      <c r="M10" s="54"/>
      <c r="N10" s="54"/>
      <c r="O10" s="55"/>
      <c r="P10" s="55"/>
      <c r="Q10" s="56"/>
    </row>
    <row r="11" spans="2:17" ht="16.5" customHeight="1" x14ac:dyDescent="0.25">
      <c r="B11" s="18"/>
      <c r="C11" s="59" t="s">
        <v>2</v>
      </c>
      <c r="D11" s="62"/>
      <c r="E11" s="62"/>
      <c r="F11" s="62"/>
      <c r="G11" s="63">
        <f>SUM(G12:G14)</f>
        <v>7312.7159999999985</v>
      </c>
      <c r="H11" s="63">
        <f>SUM(H12:H14)</f>
        <v>94.018000000000001</v>
      </c>
      <c r="I11" s="63">
        <f>SUM(I12:I14)</f>
        <v>12.230000000000002</v>
      </c>
      <c r="J11" s="12">
        <f t="shared" ref="J11:J15" si="1">H11-I11</f>
        <v>81.787999999999997</v>
      </c>
      <c r="K11" s="2"/>
      <c r="L11" s="4">
        <f t="shared" si="0"/>
        <v>0</v>
      </c>
      <c r="M11" s="4">
        <f t="shared" si="0"/>
        <v>0</v>
      </c>
      <c r="N11" s="4">
        <f t="shared" si="0"/>
        <v>0</v>
      </c>
      <c r="O11" s="23">
        <f t="shared" ref="O11:O15" si="2">P11+Q11</f>
        <v>0</v>
      </c>
      <c r="P11" s="10"/>
      <c r="Q11" s="9"/>
    </row>
    <row r="12" spans="2:17" ht="16.5" customHeight="1" x14ac:dyDescent="0.25">
      <c r="B12" s="18"/>
      <c r="C12" s="57" t="s">
        <v>149</v>
      </c>
      <c r="D12" s="41" t="s">
        <v>143</v>
      </c>
      <c r="E12" s="41" t="s">
        <v>134</v>
      </c>
      <c r="F12" s="41" t="s">
        <v>135</v>
      </c>
      <c r="G12" s="1">
        <v>1783.4169999999999</v>
      </c>
      <c r="H12" s="1">
        <v>24.638999999999999</v>
      </c>
      <c r="I12" s="11">
        <v>2.6930000000000001</v>
      </c>
      <c r="J12" s="12">
        <f t="shared" si="1"/>
        <v>21.945999999999998</v>
      </c>
      <c r="K12" s="1"/>
      <c r="L12" s="1"/>
      <c r="M12" s="1"/>
      <c r="N12" s="1"/>
      <c r="O12" s="23">
        <f t="shared" si="2"/>
        <v>0</v>
      </c>
      <c r="P12" s="8"/>
      <c r="Q12" s="7">
        <f t="shared" ref="Q12:Q14" si="3">K12*IF((1000)=0,0,L12/(1000))</f>
        <v>0</v>
      </c>
    </row>
    <row r="13" spans="2:17" ht="54" x14ac:dyDescent="0.25">
      <c r="B13" s="18"/>
      <c r="C13" s="57" t="s">
        <v>149</v>
      </c>
      <c r="D13" s="41" t="s">
        <v>142</v>
      </c>
      <c r="E13" s="41" t="s">
        <v>134</v>
      </c>
      <c r="F13" s="41" t="s">
        <v>136</v>
      </c>
      <c r="G13" s="1">
        <v>1087.845</v>
      </c>
      <c r="H13" s="43">
        <v>15.53</v>
      </c>
      <c r="I13" s="11">
        <v>3.7557999999999998</v>
      </c>
      <c r="J13" s="12">
        <f>H13-I13</f>
        <v>11.7742</v>
      </c>
      <c r="K13" s="1"/>
      <c r="L13" s="1"/>
      <c r="M13" s="1"/>
      <c r="N13" s="1"/>
      <c r="O13" s="23"/>
      <c r="P13" s="8"/>
      <c r="Q13" s="7"/>
    </row>
    <row r="14" spans="2:17" ht="54" x14ac:dyDescent="0.25">
      <c r="B14" s="18"/>
      <c r="C14" s="58" t="s">
        <v>149</v>
      </c>
      <c r="D14" s="41" t="s">
        <v>143</v>
      </c>
      <c r="E14" s="41" t="s">
        <v>134</v>
      </c>
      <c r="F14" s="41" t="s">
        <v>136</v>
      </c>
      <c r="G14" s="1">
        <v>4441.4539999999988</v>
      </c>
      <c r="H14" s="43">
        <v>53.848999999999997</v>
      </c>
      <c r="I14" s="11">
        <v>5.7812000000000019</v>
      </c>
      <c r="J14" s="12">
        <f t="shared" si="1"/>
        <v>48.067799999999991</v>
      </c>
      <c r="K14" s="1"/>
      <c r="L14" s="1"/>
      <c r="M14" s="1"/>
      <c r="N14" s="1"/>
      <c r="O14" s="23">
        <f t="shared" si="2"/>
        <v>0</v>
      </c>
      <c r="P14" s="8"/>
      <c r="Q14" s="7">
        <f t="shared" si="3"/>
        <v>0</v>
      </c>
    </row>
    <row r="15" spans="2:17" ht="18" x14ac:dyDescent="0.25">
      <c r="B15" s="18"/>
      <c r="C15" s="59" t="s">
        <v>3</v>
      </c>
      <c r="D15" s="60"/>
      <c r="E15" s="60"/>
      <c r="F15" s="60"/>
      <c r="G15" s="61">
        <f>SUM(G16:G18)</f>
        <v>6992.3209999999999</v>
      </c>
      <c r="H15" s="61">
        <f>SUM(H16:H18)</f>
        <v>94.018000000000001</v>
      </c>
      <c r="I15" s="61">
        <f>SUM(I16:I18)</f>
        <v>15.775000000000004</v>
      </c>
      <c r="J15" s="12">
        <f t="shared" si="1"/>
        <v>78.242999999999995</v>
      </c>
      <c r="K15" s="2"/>
      <c r="L15" s="4">
        <f t="shared" ref="L15:N15" si="4">(0)</f>
        <v>0</v>
      </c>
      <c r="M15" s="4">
        <f t="shared" si="4"/>
        <v>0</v>
      </c>
      <c r="N15" s="4">
        <f t="shared" si="4"/>
        <v>0</v>
      </c>
      <c r="O15" s="23">
        <f t="shared" si="2"/>
        <v>0</v>
      </c>
      <c r="P15" s="10"/>
      <c r="Q15" s="9"/>
    </row>
    <row r="16" spans="2:17" ht="55.5" customHeight="1" x14ac:dyDescent="0.25">
      <c r="B16" s="18"/>
      <c r="C16" s="57" t="s">
        <v>149</v>
      </c>
      <c r="D16" s="41" t="s">
        <v>143</v>
      </c>
      <c r="E16" s="41" t="s">
        <v>134</v>
      </c>
      <c r="F16" s="41" t="s">
        <v>135</v>
      </c>
      <c r="G16" s="1">
        <v>1690.22</v>
      </c>
      <c r="H16" s="43">
        <v>24.638999999999999</v>
      </c>
      <c r="I16" s="11">
        <v>3.488</v>
      </c>
      <c r="J16" s="12">
        <f t="shared" ref="J16:J24" si="5">H16-I16</f>
        <v>21.151</v>
      </c>
      <c r="K16" s="1"/>
      <c r="L16" s="1"/>
      <c r="M16" s="1"/>
      <c r="N16" s="1"/>
      <c r="O16" s="23">
        <f t="shared" ref="O16:O24" si="6">P16+Q16</f>
        <v>0</v>
      </c>
      <c r="P16" s="8"/>
      <c r="Q16" s="7">
        <f t="shared" ref="Q16:Q18" si="7">K16*IF((1000)=0,0,L16/(1000))</f>
        <v>0</v>
      </c>
    </row>
    <row r="17" spans="2:17" ht="54" x14ac:dyDescent="0.25">
      <c r="B17" s="18"/>
      <c r="C17" s="57" t="s">
        <v>149</v>
      </c>
      <c r="D17" s="41" t="s">
        <v>142</v>
      </c>
      <c r="E17" s="41" t="s">
        <v>134</v>
      </c>
      <c r="F17" s="41" t="s">
        <v>136</v>
      </c>
      <c r="G17" s="1">
        <v>1220.421</v>
      </c>
      <c r="H17" s="43">
        <v>15.53</v>
      </c>
      <c r="I17" s="11">
        <v>3.6947000000000001</v>
      </c>
      <c r="J17" s="12">
        <f t="shared" ref="J17" si="8">H17-I17</f>
        <v>11.8353</v>
      </c>
      <c r="K17" s="1"/>
      <c r="L17" s="1"/>
      <c r="M17" s="1"/>
      <c r="N17" s="1"/>
      <c r="O17" s="23"/>
      <c r="P17" s="8"/>
      <c r="Q17" s="7"/>
    </row>
    <row r="18" spans="2:17" ht="64.5" customHeight="1" x14ac:dyDescent="0.25">
      <c r="B18" s="18"/>
      <c r="C18" s="58" t="s">
        <v>149</v>
      </c>
      <c r="D18" s="41" t="s">
        <v>143</v>
      </c>
      <c r="E18" s="41" t="s">
        <v>134</v>
      </c>
      <c r="F18" s="41" t="s">
        <v>136</v>
      </c>
      <c r="G18" s="1">
        <v>4081.6800000000003</v>
      </c>
      <c r="H18" s="43">
        <v>53.848999999999997</v>
      </c>
      <c r="I18" s="11">
        <v>8.5923000000000034</v>
      </c>
      <c r="J18" s="12">
        <f t="shared" si="5"/>
        <v>45.256699999999995</v>
      </c>
      <c r="K18" s="1"/>
      <c r="L18" s="1"/>
      <c r="M18" s="1"/>
      <c r="N18" s="1"/>
      <c r="O18" s="23">
        <f t="shared" si="6"/>
        <v>0</v>
      </c>
      <c r="P18" s="8"/>
      <c r="Q18" s="7">
        <f t="shared" si="7"/>
        <v>0</v>
      </c>
    </row>
    <row r="19" spans="2:17" ht="18" x14ac:dyDescent="0.25">
      <c r="B19" s="18"/>
      <c r="C19" s="59" t="s">
        <v>4</v>
      </c>
      <c r="D19" s="60"/>
      <c r="E19" s="60"/>
      <c r="F19" s="60"/>
      <c r="G19" s="61">
        <f>SUM(G20:G22)</f>
        <v>6825.5929999999989</v>
      </c>
      <c r="H19" s="61">
        <f>SUM(H20:H22)</f>
        <v>94.018000000000001</v>
      </c>
      <c r="I19" s="61">
        <f>SUM(I20:I22)</f>
        <v>14.028000000000002</v>
      </c>
      <c r="J19" s="12">
        <f t="shared" si="5"/>
        <v>79.989999999999995</v>
      </c>
      <c r="K19" s="2"/>
      <c r="L19" s="4">
        <f t="shared" ref="L19:N19" si="9">(0)</f>
        <v>0</v>
      </c>
      <c r="M19" s="4">
        <f t="shared" si="9"/>
        <v>0</v>
      </c>
      <c r="N19" s="4">
        <f t="shared" si="9"/>
        <v>0</v>
      </c>
      <c r="O19" s="23">
        <f t="shared" si="6"/>
        <v>0</v>
      </c>
      <c r="P19" s="10"/>
      <c r="Q19" s="9"/>
    </row>
    <row r="20" spans="2:17" ht="66.75" customHeight="1" x14ac:dyDescent="0.25">
      <c r="B20" s="18"/>
      <c r="C20" s="57" t="s">
        <v>149</v>
      </c>
      <c r="D20" s="41" t="s">
        <v>143</v>
      </c>
      <c r="E20" s="41" t="s">
        <v>134</v>
      </c>
      <c r="F20" s="41" t="s">
        <v>135</v>
      </c>
      <c r="G20" s="1">
        <v>1668.519</v>
      </c>
      <c r="H20" s="43">
        <v>24.638999999999999</v>
      </c>
      <c r="I20" s="11">
        <v>3.153</v>
      </c>
      <c r="J20" s="12">
        <f t="shared" si="5"/>
        <v>21.486000000000001</v>
      </c>
      <c r="K20" s="1"/>
      <c r="L20" s="1"/>
      <c r="M20" s="1"/>
      <c r="N20" s="1"/>
      <c r="O20" s="23">
        <f t="shared" si="6"/>
        <v>0</v>
      </c>
      <c r="P20" s="8"/>
      <c r="Q20" s="7">
        <f t="shared" ref="Q20:Q22" si="10">K20*IF((1000)=0,0,L20/(1000))</f>
        <v>0</v>
      </c>
    </row>
    <row r="21" spans="2:17" ht="54" x14ac:dyDescent="0.25">
      <c r="B21" s="18"/>
      <c r="C21" s="58" t="s">
        <v>149</v>
      </c>
      <c r="D21" s="41" t="s">
        <v>142</v>
      </c>
      <c r="E21" s="41" t="s">
        <v>134</v>
      </c>
      <c r="F21" s="41" t="s">
        <v>136</v>
      </c>
      <c r="G21" s="1">
        <v>1260.8140000000001</v>
      </c>
      <c r="H21" s="43">
        <v>15.53</v>
      </c>
      <c r="I21" s="11">
        <v>4.72</v>
      </c>
      <c r="J21" s="12">
        <f t="shared" ref="J21" si="11">H21-I21</f>
        <v>10.809999999999999</v>
      </c>
      <c r="K21" s="1"/>
      <c r="L21" s="1"/>
      <c r="M21" s="1"/>
      <c r="N21" s="1"/>
      <c r="O21" s="23"/>
      <c r="P21" s="8"/>
      <c r="Q21" s="7"/>
    </row>
    <row r="22" spans="2:17" ht="54" x14ac:dyDescent="0.25">
      <c r="B22" s="18"/>
      <c r="C22" s="58" t="s">
        <v>149</v>
      </c>
      <c r="D22" s="47" t="s">
        <v>143</v>
      </c>
      <c r="E22" s="47" t="s">
        <v>134</v>
      </c>
      <c r="F22" s="47" t="s">
        <v>136</v>
      </c>
      <c r="G22" s="48">
        <v>3896.2599999999993</v>
      </c>
      <c r="H22" s="49">
        <v>53.848999999999997</v>
      </c>
      <c r="I22" s="50">
        <v>6.155000000000002</v>
      </c>
      <c r="J22" s="12">
        <f t="shared" si="5"/>
        <v>47.693999999999996</v>
      </c>
      <c r="K22" s="1"/>
      <c r="L22" s="1"/>
      <c r="M22" s="1"/>
      <c r="N22" s="1"/>
      <c r="O22" s="23">
        <f t="shared" si="6"/>
        <v>0</v>
      </c>
      <c r="P22" s="8"/>
      <c r="Q22" s="7">
        <f t="shared" si="10"/>
        <v>0</v>
      </c>
    </row>
    <row r="23" spans="2:17" ht="18" x14ac:dyDescent="0.25">
      <c r="B23" s="31"/>
      <c r="C23" s="64" t="s">
        <v>151</v>
      </c>
      <c r="D23" s="65"/>
      <c r="E23" s="65"/>
      <c r="F23" s="65"/>
      <c r="G23" s="52">
        <f>G32+G28+G24</f>
        <v>18930.695</v>
      </c>
      <c r="H23" s="51">
        <f>(H32+H28+H24)/3</f>
        <v>94.017999999999986</v>
      </c>
      <c r="I23" s="51">
        <f>(I32+I28+I24)/3</f>
        <v>13.359666666666667</v>
      </c>
      <c r="J23" s="51">
        <f>(J32+J28+J24)/3</f>
        <v>80.658333333333331</v>
      </c>
      <c r="K23" s="51">
        <f t="shared" ref="K23:Q23" si="12">(K19+K15+K11)/3</f>
        <v>0</v>
      </c>
      <c r="L23" s="51">
        <f t="shared" si="12"/>
        <v>0</v>
      </c>
      <c r="M23" s="51">
        <f t="shared" si="12"/>
        <v>0</v>
      </c>
      <c r="N23" s="51">
        <f t="shared" si="12"/>
        <v>0</v>
      </c>
      <c r="O23" s="51">
        <f t="shared" si="12"/>
        <v>0</v>
      </c>
      <c r="P23" s="51">
        <f t="shared" si="12"/>
        <v>0</v>
      </c>
      <c r="Q23" s="51">
        <f t="shared" si="12"/>
        <v>0</v>
      </c>
    </row>
    <row r="24" spans="2:17" ht="18" x14ac:dyDescent="0.25">
      <c r="B24" s="18"/>
      <c r="C24" s="59" t="s">
        <v>5</v>
      </c>
      <c r="D24" s="62"/>
      <c r="E24" s="62"/>
      <c r="F24" s="62"/>
      <c r="G24" s="63">
        <f>SUM(G25:G27)</f>
        <v>6197.1920000000009</v>
      </c>
      <c r="H24" s="63">
        <f>SUM(H25:H27)</f>
        <v>94.018000000000001</v>
      </c>
      <c r="I24" s="63">
        <f>SUM(I25:I27)</f>
        <v>13.332000000000001</v>
      </c>
      <c r="J24" s="12">
        <f t="shared" si="5"/>
        <v>80.686000000000007</v>
      </c>
      <c r="K24" s="2"/>
      <c r="L24" s="4">
        <f t="shared" ref="L24:N24" si="13">(0)</f>
        <v>0</v>
      </c>
      <c r="M24" s="4">
        <f t="shared" si="13"/>
        <v>0</v>
      </c>
      <c r="N24" s="4">
        <f t="shared" si="13"/>
        <v>0</v>
      </c>
      <c r="O24" s="23">
        <f t="shared" si="6"/>
        <v>0</v>
      </c>
      <c r="P24" s="10"/>
      <c r="Q24" s="9"/>
    </row>
    <row r="25" spans="2:17" ht="55.5" customHeight="1" x14ac:dyDescent="0.25">
      <c r="B25" s="18"/>
      <c r="C25" s="57" t="s">
        <v>149</v>
      </c>
      <c r="D25" s="41" t="s">
        <v>143</v>
      </c>
      <c r="E25" s="41" t="s">
        <v>134</v>
      </c>
      <c r="F25" s="41" t="s">
        <v>135</v>
      </c>
      <c r="G25" s="1">
        <f>1592.788</f>
        <v>1592.788</v>
      </c>
      <c r="H25" s="43">
        <v>24.638999999999999</v>
      </c>
      <c r="I25" s="11">
        <v>3.1219999999999999</v>
      </c>
      <c r="J25" s="12">
        <f t="shared" ref="J25:J32" si="14">H25-I25</f>
        <v>21.516999999999999</v>
      </c>
      <c r="K25" s="1"/>
      <c r="L25" s="1"/>
      <c r="M25" s="1"/>
      <c r="N25" s="1"/>
      <c r="O25" s="23">
        <f t="shared" ref="O25:O32" si="15">P25+Q25</f>
        <v>0</v>
      </c>
      <c r="P25" s="8"/>
      <c r="Q25" s="7">
        <f t="shared" ref="Q25:Q27" si="16">K25*IF((1000)=0,0,L25/(1000))</f>
        <v>0</v>
      </c>
    </row>
    <row r="26" spans="2:17" ht="54" x14ac:dyDescent="0.25">
      <c r="B26" s="18"/>
      <c r="C26" s="58" t="s">
        <v>149</v>
      </c>
      <c r="D26" s="41" t="s">
        <v>142</v>
      </c>
      <c r="E26" s="41" t="s">
        <v>134</v>
      </c>
      <c r="F26" s="41" t="s">
        <v>136</v>
      </c>
      <c r="G26" s="1">
        <v>981.60199999999998</v>
      </c>
      <c r="H26" s="43">
        <v>15.53</v>
      </c>
      <c r="I26" s="44">
        <v>3.532</v>
      </c>
      <c r="J26" s="12">
        <f t="shared" ref="J26" si="17">H26-I26</f>
        <v>11.997999999999999</v>
      </c>
      <c r="K26" s="1"/>
      <c r="L26" s="1"/>
      <c r="M26" s="1"/>
      <c r="N26" s="1"/>
      <c r="O26" s="23"/>
      <c r="P26" s="8"/>
      <c r="Q26" s="7"/>
    </row>
    <row r="27" spans="2:17" ht="54" x14ac:dyDescent="0.25">
      <c r="B27" s="18"/>
      <c r="C27" s="58" t="s">
        <v>149</v>
      </c>
      <c r="D27" s="41" t="s">
        <v>143</v>
      </c>
      <c r="E27" s="41" t="s">
        <v>134</v>
      </c>
      <c r="F27" s="41" t="s">
        <v>136</v>
      </c>
      <c r="G27" s="1">
        <v>3622.8020000000006</v>
      </c>
      <c r="H27" s="43">
        <v>53.848999999999997</v>
      </c>
      <c r="I27" s="11">
        <v>6.6779999999999999</v>
      </c>
      <c r="J27" s="12">
        <f t="shared" si="14"/>
        <v>47.170999999999999</v>
      </c>
      <c r="K27" s="1"/>
      <c r="L27" s="1"/>
      <c r="M27" s="1"/>
      <c r="N27" s="1"/>
      <c r="O27" s="23">
        <f t="shared" si="15"/>
        <v>0</v>
      </c>
      <c r="P27" s="8"/>
      <c r="Q27" s="7">
        <f t="shared" si="16"/>
        <v>0</v>
      </c>
    </row>
    <row r="28" spans="2:17" ht="18" x14ac:dyDescent="0.25">
      <c r="B28" s="18"/>
      <c r="C28" s="59" t="s">
        <v>6</v>
      </c>
      <c r="D28" s="60"/>
      <c r="E28" s="60"/>
      <c r="F28" s="60"/>
      <c r="G28" s="61">
        <f>SUM(G29:G31)</f>
        <v>6084.8099999999995</v>
      </c>
      <c r="H28" s="61">
        <f>SUM(H29:H31)</f>
        <v>94.018000000000001</v>
      </c>
      <c r="I28" s="61">
        <f>SUM(I29:I31)</f>
        <v>12.730999999999998</v>
      </c>
      <c r="J28" s="12">
        <f t="shared" si="14"/>
        <v>81.287000000000006</v>
      </c>
      <c r="K28" s="2"/>
      <c r="L28" s="4">
        <f t="shared" ref="L28:N28" si="18">(0)</f>
        <v>0</v>
      </c>
      <c r="M28" s="4">
        <f t="shared" si="18"/>
        <v>0</v>
      </c>
      <c r="N28" s="4">
        <f t="shared" si="18"/>
        <v>0</v>
      </c>
      <c r="O28" s="23">
        <f t="shared" si="15"/>
        <v>0</v>
      </c>
      <c r="P28" s="10"/>
      <c r="Q28" s="9"/>
    </row>
    <row r="29" spans="2:17" ht="53.25" customHeight="1" x14ac:dyDescent="0.25">
      <c r="B29" s="18"/>
      <c r="C29" s="57" t="s">
        <v>149</v>
      </c>
      <c r="D29" s="41" t="s">
        <v>143</v>
      </c>
      <c r="E29" s="41" t="s">
        <v>134</v>
      </c>
      <c r="F29" s="41" t="s">
        <v>135</v>
      </c>
      <c r="G29" s="1">
        <v>1623.123</v>
      </c>
      <c r="H29" s="43">
        <v>24.638999999999999</v>
      </c>
      <c r="I29" s="11">
        <v>3.1179999999999999</v>
      </c>
      <c r="J29" s="12">
        <f t="shared" si="14"/>
        <v>21.521000000000001</v>
      </c>
      <c r="K29" s="1"/>
      <c r="L29" s="1"/>
      <c r="M29" s="1"/>
      <c r="N29" s="1"/>
      <c r="O29" s="23">
        <f t="shared" si="15"/>
        <v>0</v>
      </c>
      <c r="P29" s="8"/>
      <c r="Q29" s="7">
        <f t="shared" ref="Q29:Q31" si="19">K29*IF((1000)=0,0,L29/(1000))</f>
        <v>0</v>
      </c>
    </row>
    <row r="30" spans="2:17" ht="54" x14ac:dyDescent="0.25">
      <c r="B30" s="18"/>
      <c r="C30" s="58" t="s">
        <v>149</v>
      </c>
      <c r="D30" s="41" t="s">
        <v>142</v>
      </c>
      <c r="E30" s="41" t="s">
        <v>134</v>
      </c>
      <c r="F30" s="41" t="s">
        <v>136</v>
      </c>
      <c r="G30" s="1">
        <v>1088.5509999999999</v>
      </c>
      <c r="H30" s="43">
        <v>15.53</v>
      </c>
      <c r="I30" s="11">
        <v>3.4420000000000002</v>
      </c>
      <c r="J30" s="12">
        <f t="shared" ref="J30" si="20">H30-I30</f>
        <v>12.087999999999999</v>
      </c>
      <c r="K30" s="1"/>
      <c r="L30" s="1"/>
      <c r="M30" s="1"/>
      <c r="N30" s="1"/>
      <c r="O30" s="23"/>
      <c r="P30" s="8"/>
      <c r="Q30" s="7"/>
    </row>
    <row r="31" spans="2:17" ht="54" x14ac:dyDescent="0.25">
      <c r="B31" s="18"/>
      <c r="C31" s="58" t="s">
        <v>149</v>
      </c>
      <c r="D31" s="41" t="s">
        <v>143</v>
      </c>
      <c r="E31" s="41" t="s">
        <v>134</v>
      </c>
      <c r="F31" s="41" t="s">
        <v>136</v>
      </c>
      <c r="G31" s="1">
        <v>3373.1359999999995</v>
      </c>
      <c r="H31" s="43">
        <v>53.848999999999997</v>
      </c>
      <c r="I31" s="11">
        <v>6.1709999999999976</v>
      </c>
      <c r="J31" s="12">
        <f t="shared" si="14"/>
        <v>47.677999999999997</v>
      </c>
      <c r="K31" s="1"/>
      <c r="L31" s="1"/>
      <c r="M31" s="1"/>
      <c r="N31" s="1"/>
      <c r="O31" s="23">
        <f t="shared" si="15"/>
        <v>0</v>
      </c>
      <c r="P31" s="8"/>
      <c r="Q31" s="7">
        <f t="shared" si="19"/>
        <v>0</v>
      </c>
    </row>
    <row r="32" spans="2:17" ht="18" x14ac:dyDescent="0.25">
      <c r="B32" s="18"/>
      <c r="C32" s="59" t="s">
        <v>7</v>
      </c>
      <c r="D32" s="60"/>
      <c r="E32" s="60"/>
      <c r="F32" s="60"/>
      <c r="G32" s="61">
        <f>SUM(G33:G35)</f>
        <v>6648.6929999999993</v>
      </c>
      <c r="H32" s="61">
        <f>SUM(H33:H35)</f>
        <v>94.018000000000001</v>
      </c>
      <c r="I32" s="61">
        <f>SUM(I33:I35)</f>
        <v>14.016000000000002</v>
      </c>
      <c r="J32" s="12">
        <f t="shared" si="14"/>
        <v>80.001999999999995</v>
      </c>
      <c r="K32" s="2"/>
      <c r="L32" s="4">
        <f t="shared" ref="L32:N32" si="21">(0)</f>
        <v>0</v>
      </c>
      <c r="M32" s="4">
        <f t="shared" si="21"/>
        <v>0</v>
      </c>
      <c r="N32" s="4">
        <f t="shared" si="21"/>
        <v>0</v>
      </c>
      <c r="O32" s="23">
        <f t="shared" si="15"/>
        <v>0</v>
      </c>
      <c r="P32" s="10"/>
      <c r="Q32" s="9"/>
    </row>
    <row r="33" spans="2:17" ht="71.25" customHeight="1" x14ac:dyDescent="0.25">
      <c r="B33" s="18"/>
      <c r="C33" s="57" t="s">
        <v>149</v>
      </c>
      <c r="D33" s="41" t="s">
        <v>143</v>
      </c>
      <c r="E33" s="41" t="s">
        <v>134</v>
      </c>
      <c r="F33" s="41" t="s">
        <v>135</v>
      </c>
      <c r="G33" s="1">
        <v>1848.6</v>
      </c>
      <c r="H33" s="43">
        <v>24.638999999999999</v>
      </c>
      <c r="I33" s="11">
        <v>3.6070000000000002</v>
      </c>
      <c r="J33" s="12">
        <f t="shared" ref="J33:J37" si="22">H33-I33</f>
        <v>21.032</v>
      </c>
      <c r="K33" s="1"/>
      <c r="L33" s="1"/>
      <c r="M33" s="1"/>
      <c r="N33" s="1"/>
      <c r="O33" s="23">
        <f t="shared" ref="O33:O37" si="23">P33+Q33</f>
        <v>0</v>
      </c>
      <c r="P33" s="8"/>
      <c r="Q33" s="7">
        <f t="shared" ref="Q33:Q35" si="24">K33*IF((1000)=0,0,L33/(1000))</f>
        <v>0</v>
      </c>
    </row>
    <row r="34" spans="2:17" ht="54" x14ac:dyDescent="0.25">
      <c r="B34" s="18"/>
      <c r="C34" s="57" t="s">
        <v>149</v>
      </c>
      <c r="D34" s="41" t="s">
        <v>142</v>
      </c>
      <c r="E34" s="41" t="s">
        <v>134</v>
      </c>
      <c r="F34" s="41" t="s">
        <v>136</v>
      </c>
      <c r="G34" s="1">
        <v>1095.2460000000001</v>
      </c>
      <c r="H34" s="43">
        <v>15.53</v>
      </c>
      <c r="I34" s="45">
        <v>3.169</v>
      </c>
      <c r="J34" s="12">
        <f t="shared" ref="J34" si="25">H34-I34</f>
        <v>12.360999999999999</v>
      </c>
      <c r="K34" s="1"/>
      <c r="L34" s="1"/>
      <c r="M34" s="1"/>
      <c r="N34" s="1"/>
      <c r="O34" s="23"/>
      <c r="P34" s="8"/>
      <c r="Q34" s="7"/>
    </row>
    <row r="35" spans="2:17" ht="54" x14ac:dyDescent="0.25">
      <c r="B35" s="18"/>
      <c r="C35" s="58" t="s">
        <v>149</v>
      </c>
      <c r="D35" s="47" t="s">
        <v>143</v>
      </c>
      <c r="E35" s="47" t="s">
        <v>134</v>
      </c>
      <c r="F35" s="47" t="s">
        <v>136</v>
      </c>
      <c r="G35" s="48">
        <v>3704.8469999999998</v>
      </c>
      <c r="H35" s="49">
        <v>53.848999999999997</v>
      </c>
      <c r="I35" s="50">
        <v>7.2400000000000029</v>
      </c>
      <c r="J35" s="12">
        <f t="shared" si="22"/>
        <v>46.608999999999995</v>
      </c>
      <c r="K35" s="1"/>
      <c r="L35" s="1"/>
      <c r="M35" s="1"/>
      <c r="N35" s="1"/>
      <c r="O35" s="23">
        <f t="shared" si="23"/>
        <v>0</v>
      </c>
      <c r="P35" s="8"/>
      <c r="Q35" s="7">
        <f t="shared" si="24"/>
        <v>0</v>
      </c>
    </row>
    <row r="36" spans="2:17" ht="18" x14ac:dyDescent="0.25">
      <c r="B36" s="31"/>
      <c r="C36" s="64" t="s">
        <v>152</v>
      </c>
      <c r="D36" s="65"/>
      <c r="E36" s="65"/>
      <c r="F36" s="65"/>
      <c r="G36" s="52">
        <f>G45+G41+G37</f>
        <v>22947.825000000001</v>
      </c>
      <c r="H36" s="51">
        <f>(H45+H41+H37)/3</f>
        <v>94.017999999999986</v>
      </c>
      <c r="I36" s="51">
        <f>(I45+I41+I37)/3</f>
        <v>16.254999999999999</v>
      </c>
      <c r="J36" s="51">
        <f>(J45+J41+J37)/3</f>
        <v>77.763000000000005</v>
      </c>
      <c r="K36" s="1"/>
      <c r="L36" s="1"/>
      <c r="M36" s="1"/>
      <c r="N36" s="1"/>
      <c r="O36" s="23"/>
      <c r="P36" s="8"/>
      <c r="Q36" s="7"/>
    </row>
    <row r="37" spans="2:17" ht="18" x14ac:dyDescent="0.25">
      <c r="B37" s="18"/>
      <c r="C37" s="59" t="s">
        <v>8</v>
      </c>
      <c r="D37" s="62"/>
      <c r="E37" s="62"/>
      <c r="F37" s="62"/>
      <c r="G37" s="63">
        <f>SUM(G38:G40)</f>
        <v>7422.6239999999998</v>
      </c>
      <c r="H37" s="63">
        <f>SUM(H38:H40)</f>
        <v>94.018000000000001</v>
      </c>
      <c r="I37" s="63">
        <f>SUM(I38:I40)</f>
        <v>15.548000000000002</v>
      </c>
      <c r="J37" s="12">
        <f t="shared" si="22"/>
        <v>78.47</v>
      </c>
      <c r="K37" s="2"/>
      <c r="L37" s="4">
        <f t="shared" ref="L37:N37" si="26">(0)</f>
        <v>0</v>
      </c>
      <c r="M37" s="4">
        <f t="shared" si="26"/>
        <v>0</v>
      </c>
      <c r="N37" s="4">
        <f t="shared" si="26"/>
        <v>0</v>
      </c>
      <c r="O37" s="23">
        <f t="shared" si="23"/>
        <v>0</v>
      </c>
      <c r="P37" s="10"/>
      <c r="Q37" s="9"/>
    </row>
    <row r="38" spans="2:17" ht="108.75" customHeight="1" x14ac:dyDescent="0.25">
      <c r="B38" s="18"/>
      <c r="C38" s="57" t="s">
        <v>149</v>
      </c>
      <c r="D38" s="41" t="s">
        <v>143</v>
      </c>
      <c r="E38" s="41" t="s">
        <v>134</v>
      </c>
      <c r="F38" s="41" t="s">
        <v>135</v>
      </c>
      <c r="G38" s="1">
        <v>2102.232</v>
      </c>
      <c r="H38" s="43">
        <v>24.638999999999999</v>
      </c>
      <c r="I38" s="11">
        <v>4.0350000000000001</v>
      </c>
      <c r="J38" s="12">
        <f t="shared" ref="J38:J45" si="27">H38-I38</f>
        <v>20.603999999999999</v>
      </c>
      <c r="K38" s="1"/>
      <c r="L38" s="1"/>
      <c r="M38" s="1"/>
      <c r="N38" s="1"/>
      <c r="O38" s="23">
        <f t="shared" ref="O38:O45" si="28">P38+Q38</f>
        <v>0</v>
      </c>
      <c r="P38" s="8"/>
      <c r="Q38" s="7">
        <f t="shared" ref="Q38:Q40" si="29">K38*IF((1000)=0,0,L38/(1000))</f>
        <v>0</v>
      </c>
    </row>
    <row r="39" spans="2:17" ht="54" x14ac:dyDescent="0.25">
      <c r="B39" s="18"/>
      <c r="C39" s="58" t="s">
        <v>149</v>
      </c>
      <c r="D39" s="41" t="s">
        <v>142</v>
      </c>
      <c r="E39" s="41" t="s">
        <v>134</v>
      </c>
      <c r="F39" s="41" t="s">
        <v>136</v>
      </c>
      <c r="G39" s="1">
        <v>1306.576</v>
      </c>
      <c r="H39" s="43">
        <v>15.53</v>
      </c>
      <c r="I39" s="11">
        <v>4.2190000000000003</v>
      </c>
      <c r="J39" s="12">
        <f t="shared" ref="J39" si="30">H39-I39</f>
        <v>11.311</v>
      </c>
      <c r="K39" s="1"/>
      <c r="L39" s="1"/>
      <c r="M39" s="1"/>
      <c r="N39" s="1"/>
      <c r="O39" s="23"/>
      <c r="P39" s="8"/>
      <c r="Q39" s="7"/>
    </row>
    <row r="40" spans="2:17" ht="54" x14ac:dyDescent="0.25">
      <c r="B40" s="18"/>
      <c r="C40" s="58" t="s">
        <v>149</v>
      </c>
      <c r="D40" s="41" t="s">
        <v>143</v>
      </c>
      <c r="E40" s="41" t="s">
        <v>134</v>
      </c>
      <c r="F40" s="41" t="s">
        <v>136</v>
      </c>
      <c r="G40" s="1">
        <v>4013.8159999999998</v>
      </c>
      <c r="H40" s="43">
        <v>53.848999999999997</v>
      </c>
      <c r="I40" s="11">
        <v>7.2940000000000005</v>
      </c>
      <c r="J40" s="12">
        <f t="shared" si="27"/>
        <v>46.554999999999993</v>
      </c>
      <c r="K40" s="1"/>
      <c r="L40" s="1"/>
      <c r="M40" s="1"/>
      <c r="N40" s="1"/>
      <c r="O40" s="23">
        <f t="shared" si="28"/>
        <v>0</v>
      </c>
      <c r="P40" s="8"/>
      <c r="Q40" s="7">
        <f t="shared" si="29"/>
        <v>0</v>
      </c>
    </row>
    <row r="41" spans="2:17" ht="18" x14ac:dyDescent="0.25">
      <c r="B41" s="18"/>
      <c r="C41" s="59" t="s">
        <v>9</v>
      </c>
      <c r="D41" s="60"/>
      <c r="E41" s="60"/>
      <c r="F41" s="60"/>
      <c r="G41" s="61">
        <f>SUM(G42:G44)</f>
        <v>8521.5</v>
      </c>
      <c r="H41" s="61">
        <f>SUM(H42:H44)</f>
        <v>94.018000000000001</v>
      </c>
      <c r="I41" s="61">
        <f>SUM(I42:I44)</f>
        <v>18.289000000000001</v>
      </c>
      <c r="J41" s="12">
        <f t="shared" si="27"/>
        <v>75.728999999999999</v>
      </c>
      <c r="K41" s="2"/>
      <c r="L41" s="4">
        <f t="shared" ref="L41:N41" si="31">(0)</f>
        <v>0</v>
      </c>
      <c r="M41" s="4">
        <f t="shared" si="31"/>
        <v>0</v>
      </c>
      <c r="N41" s="4">
        <f t="shared" si="31"/>
        <v>0</v>
      </c>
      <c r="O41" s="23">
        <f t="shared" si="28"/>
        <v>0</v>
      </c>
      <c r="P41" s="10"/>
      <c r="Q41" s="9"/>
    </row>
    <row r="42" spans="2:17" ht="75" customHeight="1" x14ac:dyDescent="0.25">
      <c r="B42" s="18"/>
      <c r="C42" s="57" t="s">
        <v>149</v>
      </c>
      <c r="D42" s="41" t="s">
        <v>143</v>
      </c>
      <c r="E42" s="41" t="s">
        <v>134</v>
      </c>
      <c r="F42" s="41" t="s">
        <v>135</v>
      </c>
      <c r="G42" s="1">
        <v>2421.643</v>
      </c>
      <c r="H42" s="43">
        <v>24.638999999999999</v>
      </c>
      <c r="I42" s="11">
        <v>4.6989999999999998</v>
      </c>
      <c r="J42" s="12">
        <f t="shared" si="27"/>
        <v>19.939999999999998</v>
      </c>
      <c r="K42" s="1"/>
      <c r="L42" s="1"/>
      <c r="M42" s="1"/>
      <c r="N42" s="1"/>
      <c r="O42" s="23">
        <f t="shared" si="28"/>
        <v>0</v>
      </c>
      <c r="P42" s="8"/>
      <c r="Q42" s="7">
        <f t="shared" ref="Q42:Q44" si="32">K42*IF((1000)=0,0,L42/(1000))</f>
        <v>0</v>
      </c>
    </row>
    <row r="43" spans="2:17" ht="54" x14ac:dyDescent="0.25">
      <c r="B43" s="18"/>
      <c r="C43" s="58" t="s">
        <v>149</v>
      </c>
      <c r="D43" s="41" t="s">
        <v>142</v>
      </c>
      <c r="E43" s="41" t="s">
        <v>134</v>
      </c>
      <c r="F43" s="41" t="s">
        <v>136</v>
      </c>
      <c r="G43" s="1">
        <v>1333.9269999999999</v>
      </c>
      <c r="H43" s="43">
        <v>15.53</v>
      </c>
      <c r="I43" s="11">
        <v>4.1440000000000001</v>
      </c>
      <c r="J43" s="12">
        <f t="shared" ref="J43" si="33">H43-I43</f>
        <v>11.385999999999999</v>
      </c>
      <c r="K43" s="1"/>
      <c r="L43" s="1"/>
      <c r="M43" s="1"/>
      <c r="N43" s="1"/>
      <c r="O43" s="23"/>
      <c r="P43" s="8"/>
      <c r="Q43" s="7"/>
    </row>
    <row r="44" spans="2:17" ht="54" x14ac:dyDescent="0.25">
      <c r="B44" s="18"/>
      <c r="C44" s="58" t="s">
        <v>149</v>
      </c>
      <c r="D44" s="41" t="s">
        <v>143</v>
      </c>
      <c r="E44" s="41" t="s">
        <v>134</v>
      </c>
      <c r="F44" s="41" t="s">
        <v>136</v>
      </c>
      <c r="G44" s="1">
        <v>4765.9299999999994</v>
      </c>
      <c r="H44" s="43">
        <v>53.848999999999997</v>
      </c>
      <c r="I44" s="11">
        <v>9.4459999999999997</v>
      </c>
      <c r="J44" s="12">
        <f t="shared" si="27"/>
        <v>44.402999999999999</v>
      </c>
      <c r="K44" s="1"/>
      <c r="L44" s="1"/>
      <c r="M44" s="1"/>
      <c r="N44" s="1"/>
      <c r="O44" s="23">
        <f t="shared" si="28"/>
        <v>0</v>
      </c>
      <c r="P44" s="8"/>
      <c r="Q44" s="7">
        <f t="shared" si="32"/>
        <v>0</v>
      </c>
    </row>
    <row r="45" spans="2:17" ht="18" x14ac:dyDescent="0.25">
      <c r="B45" s="18"/>
      <c r="C45" s="59" t="s">
        <v>10</v>
      </c>
      <c r="D45" s="60"/>
      <c r="E45" s="60"/>
      <c r="F45" s="60"/>
      <c r="G45" s="61">
        <f>SUM(G46:G48)</f>
        <v>7003.701</v>
      </c>
      <c r="H45" s="61">
        <f>SUM(H46:H48)</f>
        <v>94.018000000000001</v>
      </c>
      <c r="I45" s="61">
        <f>SUM(I46:I48)</f>
        <v>14.927999999999999</v>
      </c>
      <c r="J45" s="12">
        <f t="shared" si="27"/>
        <v>79.09</v>
      </c>
      <c r="K45" s="2"/>
      <c r="L45" s="4">
        <f t="shared" ref="L45:N45" si="34">(0)</f>
        <v>0</v>
      </c>
      <c r="M45" s="4">
        <f t="shared" si="34"/>
        <v>0</v>
      </c>
      <c r="N45" s="4">
        <f t="shared" si="34"/>
        <v>0</v>
      </c>
      <c r="O45" s="23">
        <f t="shared" si="28"/>
        <v>0</v>
      </c>
      <c r="P45" s="10"/>
      <c r="Q45" s="9"/>
    </row>
    <row r="46" spans="2:17" ht="78.75" customHeight="1" x14ac:dyDescent="0.25">
      <c r="B46" s="18"/>
      <c r="C46" s="57" t="s">
        <v>149</v>
      </c>
      <c r="D46" s="41" t="s">
        <v>143</v>
      </c>
      <c r="E46" s="41" t="s">
        <v>134</v>
      </c>
      <c r="F46" s="41" t="s">
        <v>135</v>
      </c>
      <c r="G46" s="1">
        <v>1967.79</v>
      </c>
      <c r="H46" s="43">
        <v>24.638999999999999</v>
      </c>
      <c r="I46" s="11">
        <v>3.8530000000000002</v>
      </c>
      <c r="J46" s="12">
        <f t="shared" ref="J46:J54" si="35">H46-I46</f>
        <v>20.785999999999998</v>
      </c>
      <c r="K46" s="1"/>
      <c r="L46" s="1"/>
      <c r="M46" s="1"/>
      <c r="N46" s="1"/>
      <c r="O46" s="23">
        <f t="shared" ref="O46:O54" si="36">P46+Q46</f>
        <v>0</v>
      </c>
      <c r="P46" s="8"/>
      <c r="Q46" s="7">
        <f t="shared" ref="Q46:Q48" si="37">K46*IF((1000)=0,0,L46/(1000))</f>
        <v>0</v>
      </c>
    </row>
    <row r="47" spans="2:17" ht="54" x14ac:dyDescent="0.25">
      <c r="B47" s="18"/>
      <c r="C47" s="58" t="s">
        <v>149</v>
      </c>
      <c r="D47" s="41" t="s">
        <v>142</v>
      </c>
      <c r="E47" s="41" t="s">
        <v>134</v>
      </c>
      <c r="F47" s="41" t="s">
        <v>136</v>
      </c>
      <c r="G47" s="1">
        <v>1191.902</v>
      </c>
      <c r="H47" s="43">
        <v>15.53</v>
      </c>
      <c r="I47" s="11">
        <v>3.3090000000000002</v>
      </c>
      <c r="J47" s="12">
        <f t="shared" ref="J47" si="38">H47-I47</f>
        <v>12.221</v>
      </c>
      <c r="K47" s="1"/>
      <c r="L47" s="1"/>
      <c r="M47" s="1"/>
      <c r="N47" s="1"/>
      <c r="O47" s="23"/>
      <c r="P47" s="8"/>
      <c r="Q47" s="7"/>
    </row>
    <row r="48" spans="2:17" ht="54" x14ac:dyDescent="0.25">
      <c r="B48" s="18"/>
      <c r="C48" s="58" t="s">
        <v>149</v>
      </c>
      <c r="D48" s="47" t="s">
        <v>143</v>
      </c>
      <c r="E48" s="47" t="s">
        <v>134</v>
      </c>
      <c r="F48" s="47" t="s">
        <v>136</v>
      </c>
      <c r="G48" s="48">
        <v>3844.009</v>
      </c>
      <c r="H48" s="49">
        <v>53.848999999999997</v>
      </c>
      <c r="I48" s="50">
        <v>7.7659999999999982</v>
      </c>
      <c r="J48" s="12">
        <f t="shared" si="35"/>
        <v>46.082999999999998</v>
      </c>
      <c r="K48" s="1"/>
      <c r="L48" s="1"/>
      <c r="M48" s="1"/>
      <c r="N48" s="1"/>
      <c r="O48" s="23">
        <f t="shared" si="36"/>
        <v>0</v>
      </c>
      <c r="P48" s="8"/>
      <c r="Q48" s="7">
        <f t="shared" si="37"/>
        <v>0</v>
      </c>
    </row>
    <row r="49" spans="2:17" ht="18" x14ac:dyDescent="0.25">
      <c r="B49" s="31"/>
      <c r="C49" s="64" t="s">
        <v>153</v>
      </c>
      <c r="D49" s="65"/>
      <c r="E49" s="65"/>
      <c r="F49" s="65"/>
      <c r="G49" s="52">
        <f>G58+G54+G50</f>
        <v>20598.760999999999</v>
      </c>
      <c r="H49" s="51">
        <f>(H58+H54+H50)/3</f>
        <v>94.017999999999986</v>
      </c>
      <c r="I49" s="51">
        <f>(I58+I54+I50)/3</f>
        <v>14.139673333333333</v>
      </c>
      <c r="J49" s="51">
        <f>(J58+J54+J50)/3</f>
        <v>79.878326666666666</v>
      </c>
      <c r="K49" s="1"/>
      <c r="L49" s="1"/>
      <c r="M49" s="1"/>
      <c r="N49" s="1"/>
      <c r="O49" s="23"/>
      <c r="P49" s="8"/>
      <c r="Q49" s="7"/>
    </row>
    <row r="50" spans="2:17" ht="18" x14ac:dyDescent="0.25">
      <c r="B50" s="18"/>
      <c r="C50" s="59" t="s">
        <v>11</v>
      </c>
      <c r="D50" s="62"/>
      <c r="E50" s="62"/>
      <c r="F50" s="62"/>
      <c r="G50" s="63">
        <f>SUM(G51:G53)</f>
        <v>6667.4830000000002</v>
      </c>
      <c r="H50" s="63">
        <f>SUM(H51:H53)</f>
        <v>94.018000000000001</v>
      </c>
      <c r="I50" s="63">
        <f>SUM(I51:I53)</f>
        <v>13.806999999999999</v>
      </c>
      <c r="J50" s="12">
        <f t="shared" si="35"/>
        <v>80.210999999999999</v>
      </c>
      <c r="K50" s="2"/>
      <c r="L50" s="4">
        <f t="shared" ref="L50:N50" si="39">(0)</f>
        <v>0</v>
      </c>
      <c r="M50" s="4">
        <f t="shared" si="39"/>
        <v>0</v>
      </c>
      <c r="N50" s="4">
        <f t="shared" si="39"/>
        <v>0</v>
      </c>
      <c r="O50" s="23">
        <f t="shared" si="36"/>
        <v>0</v>
      </c>
      <c r="P50" s="10"/>
      <c r="Q50" s="9"/>
    </row>
    <row r="51" spans="2:17" ht="65.25" customHeight="1" x14ac:dyDescent="0.25">
      <c r="B51" s="18"/>
      <c r="C51" s="57" t="s">
        <v>149</v>
      </c>
      <c r="D51" s="41" t="s">
        <v>143</v>
      </c>
      <c r="E51" s="41" t="s">
        <v>134</v>
      </c>
      <c r="F51" s="41" t="s">
        <v>135</v>
      </c>
      <c r="G51" s="1">
        <v>1779.194</v>
      </c>
      <c r="H51" s="43">
        <v>24.638999999999999</v>
      </c>
      <c r="I51" s="11">
        <v>3.3730000000000002</v>
      </c>
      <c r="J51" s="12">
        <f t="shared" si="35"/>
        <v>21.265999999999998</v>
      </c>
      <c r="K51" s="1"/>
      <c r="L51" s="1"/>
      <c r="M51" s="1"/>
      <c r="N51" s="1"/>
      <c r="O51" s="23">
        <f t="shared" si="36"/>
        <v>0</v>
      </c>
      <c r="P51" s="8"/>
      <c r="Q51" s="7">
        <f t="shared" ref="Q51:Q53" si="40">K51*IF((1000)=0,0,L51/(1000))</f>
        <v>0</v>
      </c>
    </row>
    <row r="52" spans="2:17" ht="54" x14ac:dyDescent="0.25">
      <c r="B52" s="18"/>
      <c r="C52" s="57" t="s">
        <v>149</v>
      </c>
      <c r="D52" s="41" t="s">
        <v>142</v>
      </c>
      <c r="E52" s="41" t="s">
        <v>134</v>
      </c>
      <c r="F52" s="41" t="s">
        <v>136</v>
      </c>
      <c r="G52" s="1">
        <v>1116.9490000000001</v>
      </c>
      <c r="H52" s="43">
        <v>15.53</v>
      </c>
      <c r="I52" s="11">
        <v>4.1239999999999997</v>
      </c>
      <c r="J52" s="12">
        <f t="shared" ref="J52" si="41">H52-I52</f>
        <v>11.405999999999999</v>
      </c>
      <c r="K52" s="1"/>
      <c r="L52" s="1"/>
      <c r="M52" s="1"/>
      <c r="N52" s="1"/>
      <c r="O52" s="23"/>
      <c r="P52" s="8"/>
      <c r="Q52" s="7"/>
    </row>
    <row r="53" spans="2:17" ht="54" x14ac:dyDescent="0.25">
      <c r="B53" s="18"/>
      <c r="C53" s="58" t="s">
        <v>149</v>
      </c>
      <c r="D53" s="41" t="s">
        <v>143</v>
      </c>
      <c r="E53" s="41" t="s">
        <v>134</v>
      </c>
      <c r="F53" s="41" t="s">
        <v>136</v>
      </c>
      <c r="G53" s="1">
        <v>3771.34</v>
      </c>
      <c r="H53" s="43">
        <v>53.848999999999997</v>
      </c>
      <c r="I53" s="11">
        <v>6.3099999999999987</v>
      </c>
      <c r="J53" s="12">
        <f t="shared" si="35"/>
        <v>47.539000000000001</v>
      </c>
      <c r="K53" s="1"/>
      <c r="L53" s="1"/>
      <c r="M53" s="1"/>
      <c r="N53" s="1"/>
      <c r="O53" s="23">
        <f t="shared" si="36"/>
        <v>0</v>
      </c>
      <c r="P53" s="8"/>
      <c r="Q53" s="7">
        <f t="shared" si="40"/>
        <v>0</v>
      </c>
    </row>
    <row r="54" spans="2:17" ht="18" x14ac:dyDescent="0.25">
      <c r="B54" s="18"/>
      <c r="C54" s="59" t="s">
        <v>12</v>
      </c>
      <c r="D54" s="60"/>
      <c r="E54" s="60"/>
      <c r="F54" s="60"/>
      <c r="G54" s="61">
        <f>SUM(G55:G57)</f>
        <v>6805.7649999999994</v>
      </c>
      <c r="H54" s="61">
        <f>SUM(H55:H57)</f>
        <v>94.018000000000001</v>
      </c>
      <c r="I54" s="61">
        <f>SUM(I55:I57)</f>
        <v>13.867039999999999</v>
      </c>
      <c r="J54" s="12">
        <f t="shared" si="35"/>
        <v>80.150959999999998</v>
      </c>
      <c r="K54" s="2"/>
      <c r="L54" s="4">
        <f t="shared" ref="L54:N54" si="42">(0)</f>
        <v>0</v>
      </c>
      <c r="M54" s="4">
        <f t="shared" si="42"/>
        <v>0</v>
      </c>
      <c r="N54" s="4">
        <f t="shared" si="42"/>
        <v>0</v>
      </c>
      <c r="O54" s="23">
        <f t="shared" si="36"/>
        <v>0</v>
      </c>
      <c r="P54" s="10"/>
      <c r="Q54" s="9"/>
    </row>
    <row r="55" spans="2:17" ht="46.5" customHeight="1" x14ac:dyDescent="0.25">
      <c r="B55" s="18"/>
      <c r="C55" s="57" t="s">
        <v>149</v>
      </c>
      <c r="D55" s="41" t="s">
        <v>143</v>
      </c>
      <c r="E55" s="41" t="s">
        <v>134</v>
      </c>
      <c r="F55" s="41" t="s">
        <v>135</v>
      </c>
      <c r="G55" s="1">
        <v>1778.7080000000001</v>
      </c>
      <c r="H55" s="43">
        <v>24.638999999999999</v>
      </c>
      <c r="I55" s="11">
        <v>3.3210000000000002</v>
      </c>
      <c r="J55" s="12">
        <f t="shared" ref="J55:J58" si="43">H55-I55</f>
        <v>21.317999999999998</v>
      </c>
      <c r="K55" s="1"/>
      <c r="L55" s="1"/>
      <c r="M55" s="1"/>
      <c r="N55" s="1"/>
      <c r="O55" s="23">
        <f t="shared" ref="O55:O58" si="44">P55+Q55</f>
        <v>0</v>
      </c>
      <c r="P55" s="8"/>
      <c r="Q55" s="7">
        <f t="shared" ref="Q55:Q57" si="45">K55*IF((1000)=0,0,L55/(1000))</f>
        <v>0</v>
      </c>
    </row>
    <row r="56" spans="2:17" ht="54" x14ac:dyDescent="0.25">
      <c r="B56" s="18"/>
      <c r="C56" s="57" t="s">
        <v>149</v>
      </c>
      <c r="D56" s="41" t="s">
        <v>142</v>
      </c>
      <c r="E56" s="41" t="s">
        <v>134</v>
      </c>
      <c r="F56" s="41" t="s">
        <v>136</v>
      </c>
      <c r="G56" s="1">
        <v>1148.1420000000001</v>
      </c>
      <c r="H56" s="43">
        <v>15.53</v>
      </c>
      <c r="I56" s="11">
        <v>3.9020000000000001</v>
      </c>
      <c r="J56" s="12">
        <f t="shared" ref="J56" si="46">H56-I56</f>
        <v>11.628</v>
      </c>
      <c r="K56" s="1"/>
      <c r="L56" s="1"/>
      <c r="M56" s="1"/>
      <c r="N56" s="1"/>
      <c r="O56" s="23"/>
      <c r="P56" s="8"/>
      <c r="Q56" s="7"/>
    </row>
    <row r="57" spans="2:17" ht="54" x14ac:dyDescent="0.25">
      <c r="B57" s="18"/>
      <c r="C57" s="58" t="s">
        <v>149</v>
      </c>
      <c r="D57" s="41" t="s">
        <v>143</v>
      </c>
      <c r="E57" s="41" t="s">
        <v>134</v>
      </c>
      <c r="F57" s="41" t="s">
        <v>136</v>
      </c>
      <c r="G57" s="1">
        <v>3878.9149999999991</v>
      </c>
      <c r="H57" s="43">
        <v>53.848999999999997</v>
      </c>
      <c r="I57" s="11">
        <v>6.6440399999999995</v>
      </c>
      <c r="J57" s="12">
        <f t="shared" si="43"/>
        <v>47.20496</v>
      </c>
      <c r="K57" s="1"/>
      <c r="L57" s="1"/>
      <c r="M57" s="1"/>
      <c r="N57" s="1"/>
      <c r="O57" s="23">
        <f t="shared" si="44"/>
        <v>0</v>
      </c>
      <c r="P57" s="8"/>
      <c r="Q57" s="7">
        <f t="shared" si="45"/>
        <v>0</v>
      </c>
    </row>
    <row r="58" spans="2:17" ht="18" x14ac:dyDescent="0.25">
      <c r="B58" s="18"/>
      <c r="C58" s="59" t="s">
        <v>13</v>
      </c>
      <c r="D58" s="60"/>
      <c r="E58" s="60"/>
      <c r="F58" s="60"/>
      <c r="G58" s="61">
        <f>SUM(G59:G61)</f>
        <v>7125.5130000000008</v>
      </c>
      <c r="H58" s="61">
        <f>SUM(H59:H61)</f>
        <v>94.018000000000001</v>
      </c>
      <c r="I58" s="61">
        <f>SUM(I59:I61)</f>
        <v>14.744979999999998</v>
      </c>
      <c r="J58" s="12">
        <f t="shared" si="43"/>
        <v>79.273020000000002</v>
      </c>
      <c r="K58" s="2"/>
      <c r="L58" s="4">
        <f t="shared" ref="L58:N58" si="47">(0)</f>
        <v>0</v>
      </c>
      <c r="M58" s="4">
        <f t="shared" si="47"/>
        <v>0</v>
      </c>
      <c r="N58" s="4">
        <f t="shared" si="47"/>
        <v>0</v>
      </c>
      <c r="O58" s="23">
        <f t="shared" si="44"/>
        <v>0</v>
      </c>
      <c r="P58" s="10"/>
      <c r="Q58" s="9"/>
    </row>
    <row r="59" spans="2:17" ht="56.25" customHeight="1" x14ac:dyDescent="0.25">
      <c r="B59" s="18"/>
      <c r="C59" s="57" t="s">
        <v>149</v>
      </c>
      <c r="D59" s="41" t="s">
        <v>143</v>
      </c>
      <c r="E59" s="41" t="s">
        <v>134</v>
      </c>
      <c r="F59" s="41" t="s">
        <v>135</v>
      </c>
      <c r="G59" s="1">
        <f>1743.355</f>
        <v>1743.355</v>
      </c>
      <c r="H59" s="43">
        <v>24.638999999999999</v>
      </c>
      <c r="I59" s="11">
        <v>3.3119999999999998</v>
      </c>
      <c r="J59" s="12">
        <f t="shared" ref="J59:J61" si="48">H59-I59</f>
        <v>21.326999999999998</v>
      </c>
      <c r="K59" s="1"/>
      <c r="L59" s="1"/>
      <c r="M59" s="1"/>
      <c r="N59" s="1"/>
      <c r="O59" s="23">
        <f t="shared" ref="O59:O61" si="49">P59+Q59</f>
        <v>0</v>
      </c>
      <c r="P59" s="8"/>
      <c r="Q59" s="7">
        <f t="shared" ref="Q59:Q61" si="50">K59*IF((1000)=0,0,L59/(1000))</f>
        <v>0</v>
      </c>
    </row>
    <row r="60" spans="2:17" ht="54" x14ac:dyDescent="0.25">
      <c r="B60" s="18"/>
      <c r="C60" s="58" t="s">
        <v>149</v>
      </c>
      <c r="D60" s="41" t="s">
        <v>142</v>
      </c>
      <c r="E60" s="41" t="s">
        <v>134</v>
      </c>
      <c r="F60" s="41" t="s">
        <v>136</v>
      </c>
      <c r="G60" s="1">
        <v>1173.4190000000001</v>
      </c>
      <c r="H60" s="43">
        <v>15.53</v>
      </c>
      <c r="I60" s="11">
        <v>3.7787000000000002</v>
      </c>
      <c r="J60" s="12">
        <f t="shared" si="48"/>
        <v>11.751299999999999</v>
      </c>
      <c r="K60" s="1"/>
      <c r="L60" s="1"/>
      <c r="M60" s="1"/>
      <c r="N60" s="1"/>
      <c r="O60" s="23"/>
      <c r="P60" s="8"/>
      <c r="Q60" s="7"/>
    </row>
    <row r="61" spans="2:17" ht="54.75" thickBot="1" x14ac:dyDescent="0.3">
      <c r="B61" s="18"/>
      <c r="C61" s="58" t="s">
        <v>149</v>
      </c>
      <c r="D61" s="41" t="s">
        <v>143</v>
      </c>
      <c r="E61" s="41" t="s">
        <v>134</v>
      </c>
      <c r="F61" s="41" t="s">
        <v>136</v>
      </c>
      <c r="G61" s="1">
        <v>4208.7390000000005</v>
      </c>
      <c r="H61" s="43">
        <v>53.848999999999997</v>
      </c>
      <c r="I61" s="11">
        <v>7.6542799999999982</v>
      </c>
      <c r="J61" s="12">
        <f t="shared" si="48"/>
        <v>46.194719999999997</v>
      </c>
      <c r="K61" s="1"/>
      <c r="L61" s="1"/>
      <c r="M61" s="1"/>
      <c r="N61" s="1"/>
      <c r="O61" s="23">
        <f t="shared" si="49"/>
        <v>0</v>
      </c>
      <c r="P61" s="8"/>
      <c r="Q61" s="7">
        <f t="shared" si="50"/>
        <v>0</v>
      </c>
    </row>
    <row r="62" spans="2:17" ht="12.75" hidden="1" customHeight="1" x14ac:dyDescent="0.25">
      <c r="B62" s="18"/>
      <c r="C62" s="25" t="s">
        <v>14</v>
      </c>
      <c r="D62" s="40"/>
      <c r="E62" s="40"/>
      <c r="F62" s="40"/>
      <c r="G62" s="12">
        <f>IF((K11+H11+I11+J11)=(0),(0),(1))</f>
        <v>1</v>
      </c>
      <c r="H62" s="12">
        <f>IF((K15+H15+I15+J15)=(0),(0),(1))</f>
        <v>1</v>
      </c>
      <c r="I62" s="32">
        <f>IF((K19+H19+I19+J19)=(0),(0),(1))</f>
        <v>1</v>
      </c>
      <c r="J62" s="12">
        <f>IF((K24+H24+I24+J24)=(0),(0),(1))</f>
        <v>1</v>
      </c>
      <c r="K62" s="12">
        <f>IF((K28+H28+I28+J28)=(0),(0),(1))</f>
        <v>1</v>
      </c>
      <c r="L62" s="12">
        <f>IF((K32+H32+I32+J32)=(0),(0),(1))</f>
        <v>1</v>
      </c>
      <c r="M62" s="4">
        <f t="shared" ref="M62:N62" si="51">(0)</f>
        <v>0</v>
      </c>
      <c r="N62" s="4">
        <f t="shared" si="51"/>
        <v>0</v>
      </c>
      <c r="O62" s="23">
        <f>IF((K37+H37+I37+J37)=(0),(0),(1))</f>
        <v>1</v>
      </c>
      <c r="P62" s="23">
        <f>IF((K41+H41+I41+J41)=(0),(0),(1))</f>
        <v>1</v>
      </c>
      <c r="Q62" s="7">
        <f>IF((K45+H45+I45+J45)=(0),(0),(1))</f>
        <v>1</v>
      </c>
    </row>
    <row r="63" spans="2:17" ht="12.75" hidden="1" customHeight="1" thickBot="1" x14ac:dyDescent="0.3">
      <c r="B63" s="14"/>
      <c r="C63" s="27" t="s">
        <v>15</v>
      </c>
      <c r="D63" s="42"/>
      <c r="E63" s="42"/>
      <c r="F63" s="42"/>
      <c r="G63" s="15">
        <f>IF((K50+H50+I50+J50)=(0),(0),(1))</f>
        <v>1</v>
      </c>
      <c r="H63" s="15">
        <f>IF((K54+H54+I54+J54)=(0),(0),(1))</f>
        <v>1</v>
      </c>
      <c r="I63" s="34">
        <f>IF((K58+H58+I58+J58)=(0),(0),(1))</f>
        <v>1</v>
      </c>
      <c r="J63" s="15">
        <f>H63-I63</f>
        <v>0</v>
      </c>
      <c r="K63" s="15">
        <f>G62+H62+I62+J62+K62+L62+O62+P62+Q62+G63+H63+I63</f>
        <v>12</v>
      </c>
      <c r="L63" s="17"/>
      <c r="M63" s="17"/>
      <c r="N63" s="17"/>
      <c r="O63" s="29">
        <f>P63+Q63</f>
        <v>0</v>
      </c>
      <c r="P63" s="30"/>
      <c r="Q63" s="26">
        <f>K63*IF((1000)=0,0,L63/(1000))</f>
        <v>0</v>
      </c>
    </row>
    <row r="64" spans="2:17" x14ac:dyDescent="0.25">
      <c r="B64" s="3"/>
      <c r="C64" s="3"/>
      <c r="D64" s="39"/>
      <c r="E64" s="39"/>
      <c r="F64" s="3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8" spans="3:3" hidden="1" x14ac:dyDescent="0.25">
      <c r="C68" s="16" t="s">
        <v>44</v>
      </c>
    </row>
    <row r="69" spans="3:3" hidden="1" x14ac:dyDescent="0.25">
      <c r="C69" s="16" t="s">
        <v>45</v>
      </c>
    </row>
    <row r="70" spans="3:3" hidden="1" x14ac:dyDescent="0.25">
      <c r="C70" s="16" t="s">
        <v>46</v>
      </c>
    </row>
    <row r="71" spans="3:3" hidden="1" x14ac:dyDescent="0.25">
      <c r="C71" s="16" t="s">
        <v>47</v>
      </c>
    </row>
    <row r="72" spans="3:3" hidden="1" x14ac:dyDescent="0.25">
      <c r="C72" s="16" t="s">
        <v>48</v>
      </c>
    </row>
    <row r="73" spans="3:3" hidden="1" x14ac:dyDescent="0.25">
      <c r="C73" s="16" t="s">
        <v>49</v>
      </c>
    </row>
    <row r="74" spans="3:3" hidden="1" x14ac:dyDescent="0.25">
      <c r="C74" s="16" t="s">
        <v>50</v>
      </c>
    </row>
    <row r="75" spans="3:3" hidden="1" x14ac:dyDescent="0.25">
      <c r="C75" s="16" t="s">
        <v>51</v>
      </c>
    </row>
    <row r="76" spans="3:3" hidden="1" x14ac:dyDescent="0.25">
      <c r="C76" s="16" t="s">
        <v>52</v>
      </c>
    </row>
    <row r="77" spans="3:3" hidden="1" x14ac:dyDescent="0.25">
      <c r="C77" s="16" t="s">
        <v>53</v>
      </c>
    </row>
    <row r="78" spans="3:3" hidden="1" x14ac:dyDescent="0.25">
      <c r="C78" s="16" t="s">
        <v>54</v>
      </c>
    </row>
    <row r="79" spans="3:3" hidden="1" x14ac:dyDescent="0.25">
      <c r="C79" s="16" t="s">
        <v>55</v>
      </c>
    </row>
    <row r="80" spans="3:3" hidden="1" x14ac:dyDescent="0.25">
      <c r="C80" s="16" t="s">
        <v>56</v>
      </c>
    </row>
    <row r="81" spans="3:3" hidden="1" x14ac:dyDescent="0.25">
      <c r="C81" s="16" t="s">
        <v>57</v>
      </c>
    </row>
    <row r="82" spans="3:3" hidden="1" x14ac:dyDescent="0.25">
      <c r="C82" s="16" t="s">
        <v>58</v>
      </c>
    </row>
    <row r="83" spans="3:3" hidden="1" x14ac:dyDescent="0.25">
      <c r="C83" s="16" t="s">
        <v>59</v>
      </c>
    </row>
    <row r="84" spans="3:3" hidden="1" x14ac:dyDescent="0.25">
      <c r="C84" s="16" t="s">
        <v>60</v>
      </c>
    </row>
    <row r="85" spans="3:3" hidden="1" x14ac:dyDescent="0.25">
      <c r="C85" s="16" t="s">
        <v>61</v>
      </c>
    </row>
    <row r="86" spans="3:3" hidden="1" x14ac:dyDescent="0.25">
      <c r="C86" s="16" t="s">
        <v>62</v>
      </c>
    </row>
    <row r="87" spans="3:3" hidden="1" x14ac:dyDescent="0.25">
      <c r="C87" s="16" t="s">
        <v>63</v>
      </c>
    </row>
    <row r="88" spans="3:3" hidden="1" x14ac:dyDescent="0.25">
      <c r="C88" s="16" t="s">
        <v>64</v>
      </c>
    </row>
    <row r="89" spans="3:3" hidden="1" x14ac:dyDescent="0.25">
      <c r="C89" s="16" t="s">
        <v>65</v>
      </c>
    </row>
    <row r="90" spans="3:3" hidden="1" x14ac:dyDescent="0.25">
      <c r="C90" s="16" t="s">
        <v>66</v>
      </c>
    </row>
    <row r="91" spans="3:3" hidden="1" x14ac:dyDescent="0.25">
      <c r="C91" s="16" t="s">
        <v>67</v>
      </c>
    </row>
    <row r="92" spans="3:3" hidden="1" x14ac:dyDescent="0.25">
      <c r="C92" s="16" t="s">
        <v>68</v>
      </c>
    </row>
    <row r="93" spans="3:3" hidden="1" x14ac:dyDescent="0.25">
      <c r="C93" s="16" t="s">
        <v>69</v>
      </c>
    </row>
    <row r="94" spans="3:3" hidden="1" x14ac:dyDescent="0.25">
      <c r="C94" s="16" t="s">
        <v>70</v>
      </c>
    </row>
    <row r="95" spans="3:3" hidden="1" x14ac:dyDescent="0.25">
      <c r="C95" s="16" t="s">
        <v>71</v>
      </c>
    </row>
    <row r="96" spans="3:3" hidden="1" x14ac:dyDescent="0.25">
      <c r="C96" s="16" t="s">
        <v>72</v>
      </c>
    </row>
    <row r="97" spans="3:3" hidden="1" x14ac:dyDescent="0.25">
      <c r="C97" s="16" t="s">
        <v>73</v>
      </c>
    </row>
    <row r="98" spans="3:3" hidden="1" x14ac:dyDescent="0.25">
      <c r="C98" s="16" t="s">
        <v>74</v>
      </c>
    </row>
    <row r="99" spans="3:3" hidden="1" x14ac:dyDescent="0.25">
      <c r="C99" s="16" t="s">
        <v>75</v>
      </c>
    </row>
    <row r="100" spans="3:3" hidden="1" x14ac:dyDescent="0.25">
      <c r="C100" s="16" t="s">
        <v>76</v>
      </c>
    </row>
    <row r="101" spans="3:3" hidden="1" x14ac:dyDescent="0.25">
      <c r="C101" s="16" t="s">
        <v>77</v>
      </c>
    </row>
    <row r="102" spans="3:3" hidden="1" x14ac:dyDescent="0.25">
      <c r="C102" s="16" t="s">
        <v>78</v>
      </c>
    </row>
    <row r="103" spans="3:3" hidden="1" x14ac:dyDescent="0.25">
      <c r="C103" s="16" t="s">
        <v>79</v>
      </c>
    </row>
    <row r="104" spans="3:3" hidden="1" x14ac:dyDescent="0.25">
      <c r="C104" s="16" t="s">
        <v>80</v>
      </c>
    </row>
    <row r="105" spans="3:3" hidden="1" x14ac:dyDescent="0.25">
      <c r="C105" s="16" t="s">
        <v>81</v>
      </c>
    </row>
    <row r="106" spans="3:3" hidden="1" x14ac:dyDescent="0.25">
      <c r="C106" s="16" t="s">
        <v>82</v>
      </c>
    </row>
    <row r="107" spans="3:3" hidden="1" x14ac:dyDescent="0.25">
      <c r="C107" s="16" t="s">
        <v>83</v>
      </c>
    </row>
    <row r="108" spans="3:3" hidden="1" x14ac:dyDescent="0.25">
      <c r="C108" s="16" t="s">
        <v>84</v>
      </c>
    </row>
    <row r="109" spans="3:3" hidden="1" x14ac:dyDescent="0.25">
      <c r="C109" s="16" t="s">
        <v>85</v>
      </c>
    </row>
    <row r="110" spans="3:3" hidden="1" x14ac:dyDescent="0.25">
      <c r="C110" s="16" t="s">
        <v>86</v>
      </c>
    </row>
    <row r="111" spans="3:3" hidden="1" x14ac:dyDescent="0.25">
      <c r="C111" s="16" t="s">
        <v>87</v>
      </c>
    </row>
    <row r="112" spans="3:3" hidden="1" x14ac:dyDescent="0.25">
      <c r="C112" s="16" t="s">
        <v>88</v>
      </c>
    </row>
    <row r="113" spans="3:3" hidden="1" x14ac:dyDescent="0.25">
      <c r="C113" s="16" t="s">
        <v>89</v>
      </c>
    </row>
    <row r="114" spans="3:3" hidden="1" x14ac:dyDescent="0.25">
      <c r="C114" s="16" t="s">
        <v>90</v>
      </c>
    </row>
    <row r="115" spans="3:3" hidden="1" x14ac:dyDescent="0.25">
      <c r="C115" s="16" t="s">
        <v>91</v>
      </c>
    </row>
    <row r="116" spans="3:3" hidden="1" x14ac:dyDescent="0.25">
      <c r="C116" s="16" t="s">
        <v>92</v>
      </c>
    </row>
    <row r="117" spans="3:3" hidden="1" x14ac:dyDescent="0.25">
      <c r="C117" s="16" t="s">
        <v>93</v>
      </c>
    </row>
    <row r="118" spans="3:3" hidden="1" x14ac:dyDescent="0.25">
      <c r="C118" s="16" t="s">
        <v>94</v>
      </c>
    </row>
    <row r="119" spans="3:3" hidden="1" x14ac:dyDescent="0.25">
      <c r="C119" s="16" t="s">
        <v>95</v>
      </c>
    </row>
    <row r="120" spans="3:3" hidden="1" x14ac:dyDescent="0.25">
      <c r="C120" s="16" t="s">
        <v>96</v>
      </c>
    </row>
    <row r="121" spans="3:3" hidden="1" x14ac:dyDescent="0.25">
      <c r="C121" s="16" t="s">
        <v>97</v>
      </c>
    </row>
    <row r="122" spans="3:3" hidden="1" x14ac:dyDescent="0.25">
      <c r="C122" s="16" t="s">
        <v>98</v>
      </c>
    </row>
    <row r="123" spans="3:3" hidden="1" x14ac:dyDescent="0.25">
      <c r="C123" s="16" t="s">
        <v>99</v>
      </c>
    </row>
    <row r="124" spans="3:3" hidden="1" x14ac:dyDescent="0.25">
      <c r="C124" s="16" t="s">
        <v>100</v>
      </c>
    </row>
    <row r="125" spans="3:3" hidden="1" x14ac:dyDescent="0.25">
      <c r="C125" s="16" t="s">
        <v>101</v>
      </c>
    </row>
    <row r="126" spans="3:3" hidden="1" x14ac:dyDescent="0.25">
      <c r="C126" s="16" t="s">
        <v>102</v>
      </c>
    </row>
    <row r="127" spans="3:3" hidden="1" x14ac:dyDescent="0.25">
      <c r="C127" s="16" t="s">
        <v>103</v>
      </c>
    </row>
    <row r="128" spans="3:3" hidden="1" x14ac:dyDescent="0.25">
      <c r="C128" s="16" t="s">
        <v>104</v>
      </c>
    </row>
    <row r="129" spans="3:3" hidden="1" x14ac:dyDescent="0.25">
      <c r="C129" s="16" t="s">
        <v>105</v>
      </c>
    </row>
    <row r="130" spans="3:3" hidden="1" x14ac:dyDescent="0.25">
      <c r="C130" s="16" t="s">
        <v>106</v>
      </c>
    </row>
    <row r="131" spans="3:3" hidden="1" x14ac:dyDescent="0.25">
      <c r="C131" s="16" t="s">
        <v>107</v>
      </c>
    </row>
    <row r="132" spans="3:3" hidden="1" x14ac:dyDescent="0.25">
      <c r="C132" s="16" t="s">
        <v>108</v>
      </c>
    </row>
    <row r="133" spans="3:3" hidden="1" x14ac:dyDescent="0.25">
      <c r="C133" s="16" t="s">
        <v>109</v>
      </c>
    </row>
    <row r="134" spans="3:3" hidden="1" x14ac:dyDescent="0.25">
      <c r="C134" s="16" t="s">
        <v>110</v>
      </c>
    </row>
    <row r="135" spans="3:3" hidden="1" x14ac:dyDescent="0.25">
      <c r="C135" s="16" t="s">
        <v>111</v>
      </c>
    </row>
    <row r="136" spans="3:3" hidden="1" x14ac:dyDescent="0.25">
      <c r="C136" s="16" t="s">
        <v>112</v>
      </c>
    </row>
    <row r="137" spans="3:3" hidden="1" x14ac:dyDescent="0.25">
      <c r="C137" s="16" t="s">
        <v>113</v>
      </c>
    </row>
    <row r="138" spans="3:3" hidden="1" x14ac:dyDescent="0.25">
      <c r="C138" s="16" t="s">
        <v>114</v>
      </c>
    </row>
    <row r="139" spans="3:3" hidden="1" x14ac:dyDescent="0.25">
      <c r="C139" s="16" t="s">
        <v>115</v>
      </c>
    </row>
    <row r="140" spans="3:3" hidden="1" x14ac:dyDescent="0.25">
      <c r="C140" s="16" t="s">
        <v>116</v>
      </c>
    </row>
    <row r="141" spans="3:3" hidden="1" x14ac:dyDescent="0.25">
      <c r="C141" s="16" t="s">
        <v>117</v>
      </c>
    </row>
    <row r="142" spans="3:3" hidden="1" x14ac:dyDescent="0.25">
      <c r="C142" s="16" t="s">
        <v>118</v>
      </c>
    </row>
    <row r="143" spans="3:3" hidden="1" x14ac:dyDescent="0.25">
      <c r="C143" s="16" t="s">
        <v>119</v>
      </c>
    </row>
    <row r="144" spans="3:3" hidden="1" x14ac:dyDescent="0.25">
      <c r="C144" s="16" t="s">
        <v>120</v>
      </c>
    </row>
    <row r="145" spans="3:3" hidden="1" x14ac:dyDescent="0.25">
      <c r="C145" s="16" t="s">
        <v>121</v>
      </c>
    </row>
    <row r="146" spans="3:3" hidden="1" x14ac:dyDescent="0.25">
      <c r="C146" s="16" t="s">
        <v>122</v>
      </c>
    </row>
    <row r="147" spans="3:3" hidden="1" x14ac:dyDescent="0.25">
      <c r="C147" s="16" t="s">
        <v>123</v>
      </c>
    </row>
    <row r="148" spans="3:3" hidden="1" x14ac:dyDescent="0.25">
      <c r="C148" s="16" t="s">
        <v>124</v>
      </c>
    </row>
    <row r="149" spans="3:3" hidden="1" x14ac:dyDescent="0.25">
      <c r="C149" s="16" t="s">
        <v>125</v>
      </c>
    </row>
    <row r="150" spans="3:3" hidden="1" x14ac:dyDescent="0.25">
      <c r="C150" s="16" t="s">
        <v>126</v>
      </c>
    </row>
    <row r="151" spans="3:3" hidden="1" x14ac:dyDescent="0.25">
      <c r="C151" s="16" t="s">
        <v>127</v>
      </c>
    </row>
    <row r="152" spans="3:3" hidden="1" x14ac:dyDescent="0.25">
      <c r="C152" s="16" t="s">
        <v>128</v>
      </c>
    </row>
    <row r="153" spans="3:3" hidden="1" x14ac:dyDescent="0.25">
      <c r="C153" s="16" t="s">
        <v>129</v>
      </c>
    </row>
    <row r="154" spans="3:3" hidden="1" x14ac:dyDescent="0.25">
      <c r="C154" s="16" t="s">
        <v>130</v>
      </c>
    </row>
    <row r="155" spans="3:3" hidden="1" x14ac:dyDescent="0.25">
      <c r="C155" s="16" t="s">
        <v>131</v>
      </c>
    </row>
    <row r="156" spans="3:3" hidden="1" x14ac:dyDescent="0.25">
      <c r="C156" s="16" t="s">
        <v>132</v>
      </c>
    </row>
    <row r="158" spans="3:3" hidden="1" x14ac:dyDescent="0.25">
      <c r="C158" s="16" t="s">
        <v>133</v>
      </c>
    </row>
    <row r="159" spans="3:3" hidden="1" x14ac:dyDescent="0.25">
      <c r="C159" s="16" t="s">
        <v>134</v>
      </c>
    </row>
    <row r="161" spans="3:3" hidden="1" x14ac:dyDescent="0.25">
      <c r="C161" s="16" t="s">
        <v>135</v>
      </c>
    </row>
    <row r="162" spans="3:3" hidden="1" x14ac:dyDescent="0.25">
      <c r="C162" s="16" t="s">
        <v>136</v>
      </c>
    </row>
    <row r="163" spans="3:3" hidden="1" x14ac:dyDescent="0.25">
      <c r="C163" s="16" t="s">
        <v>137</v>
      </c>
    </row>
    <row r="164" spans="3:3" hidden="1" x14ac:dyDescent="0.25">
      <c r="C164" s="16" t="s">
        <v>138</v>
      </c>
    </row>
    <row r="165" spans="3:3" hidden="1" x14ac:dyDescent="0.25">
      <c r="C165" s="16" t="s">
        <v>139</v>
      </c>
    </row>
    <row r="167" spans="3:3" hidden="1" x14ac:dyDescent="0.25">
      <c r="C167" s="16" t="s">
        <v>140</v>
      </c>
    </row>
    <row r="168" spans="3:3" hidden="1" x14ac:dyDescent="0.25">
      <c r="C168" s="16" t="s">
        <v>141</v>
      </c>
    </row>
    <row r="170" spans="3:3" hidden="1" x14ac:dyDescent="0.25">
      <c r="C170" s="16" t="s">
        <v>142</v>
      </c>
    </row>
    <row r="171" spans="3:3" hidden="1" x14ac:dyDescent="0.25">
      <c r="C171" s="16" t="s">
        <v>143</v>
      </c>
    </row>
    <row r="173" spans="3:3" hidden="1" x14ac:dyDescent="0.25">
      <c r="C173" s="16" t="s">
        <v>144</v>
      </c>
    </row>
    <row r="174" spans="3:3" hidden="1" x14ac:dyDescent="0.25">
      <c r="C174" s="16" t="s">
        <v>145</v>
      </c>
    </row>
    <row r="175" spans="3:3" hidden="1" x14ac:dyDescent="0.25">
      <c r="C175" s="16" t="s">
        <v>146</v>
      </c>
    </row>
    <row r="177" spans="3:3" hidden="1" x14ac:dyDescent="0.25">
      <c r="C177" s="16" t="s">
        <v>144</v>
      </c>
    </row>
    <row r="178" spans="3:3" hidden="1" x14ac:dyDescent="0.25">
      <c r="C178" s="16" t="s">
        <v>145</v>
      </c>
    </row>
    <row r="180" spans="3:3" hidden="1" x14ac:dyDescent="0.25">
      <c r="C180" s="16" t="s">
        <v>147</v>
      </c>
    </row>
    <row r="181" spans="3:3" hidden="1" x14ac:dyDescent="0.25">
      <c r="C181" s="16" t="s">
        <v>148</v>
      </c>
    </row>
  </sheetData>
  <mergeCells count="1">
    <mergeCell ref="C3:Q3"/>
  </mergeCells>
  <dataValidations count="6"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15:Q15 P19:Q19 P24:Q24 P28:Q28 P32:Q32 P37:Q37 P41:Q41 P45:Q45 P50:Q50 P54:Q54 P58:Q58 P63 L63:N63 K15 K19 K24 K28 K32 K37 K41 K45 K50 K54 K58 G54:I54 G41:I41 G19:I19 G24:I24 G15:I15 G45:I45 G32:I32 G50:I50 G37:I37 G28:I28 G58:I58 G11:I11 K11 P11:Q11" xr:uid="{00000000-0002-0000-0000-000059020000}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9:I10 K9:Q10 L11:O11 L15:O15 L19:O19 L24:O24 L28:O28 L32:O32 L37:O37 L41:O41 L45:O45 L50:O50 L54:O54 L58:O58 G63:K63 Q63 J15 J19 J24 J28 J32 J37 J41 J45 J50 J54 J58 G62:Q62 O63 J9:J11" xr:uid="{00000000-0002-0000-0000-00005C020000}">
      <formula1>-999999999999</formula1>
      <formula2>999999999999</formula2>
    </dataValidation>
    <dataValidation type="list" operator="equal" allowBlank="1" showInputMessage="1" showErrorMessage="1" sqref="D55:D57 D59:D61 D46:D49 D33:D36 D20:D23 D10 D51:D53 D38:D40 D25:D27 D42:D44 D29:D31 D12:D14 D16:D18" xr:uid="{00000000-0002-0000-0000-0000C5040000}">
      <formula1>$C$169:$C$171</formula1>
    </dataValidation>
    <dataValidation type="list" operator="equal" allowBlank="1" showInputMessage="1" showErrorMessage="1" sqref="E55:E57 E59:E61 E46:E49 E33:E36 E20:E23 E10 E51:E53 E38:E40 E25:E27 E42:E44 E29:E31 E12:E14 E16:E18" xr:uid="{00000000-0002-0000-0000-0000C7040000}">
      <formula1>$C$157:$C$159</formula1>
    </dataValidation>
    <dataValidation type="list" operator="equal" allowBlank="1" showInputMessage="1" showErrorMessage="1" sqref="F55:F57 F59:F61 F46:F49 F33:F36 F20:F23 F10 F38:F40 F25:F27 F42:F44 F29:F31 F12:F14 F16:F18 F51:F53" xr:uid="{00000000-0002-0000-0000-0000C8040000}">
      <formula1>$C$160:$C$165</formula1>
    </dataValidation>
    <dataValidation allowBlank="1" showErrorMessage="1" sqref="D62:F63 D9:F11 D15:F15 D19:F19 D24:F24 D28:F28 D32:F32 D37:F37 D41:F41 D45:F45 D50:F50 D54:F54 D58:F58" xr:uid="{00000000-0002-0000-0000-00005302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wsParent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Юзер НЭСК</cp:lastModifiedBy>
  <dcterms:modified xsi:type="dcterms:W3CDTF">2024-02-26T10:54:14Z</dcterms:modified>
</cp:coreProperties>
</file>