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2.31\экономисты\1 РАБОЧАЯ\Технологическое присоединение\2026\ТП 2026 на сайт\Прогнозные сведения АО НЭСК о расходах за технологическое присоединение на 2026 год\"/>
    </mc:Choice>
  </mc:AlternateContent>
  <xr:revisionPtr revIDLastSave="0" documentId="13_ncr:1_{1DD833A1-5086-4351-B884-C57C2638A3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b">#REF!</definedName>
    <definedName name="\c">#REF!</definedName>
    <definedName name="\d">#REF!</definedName>
    <definedName name="\q">#REF!</definedName>
    <definedName name="\t">#REF!</definedName>
    <definedName name="\v">#REF!</definedName>
    <definedName name="CompOt">[0]!CompOt</definedName>
    <definedName name="CompRas">[0]!CompRas</definedName>
    <definedName name="Contents">[1]Содержание!$A$3</definedName>
    <definedName name="Fider">#REF!</definedName>
    <definedName name="H?Address">[1]Заголовок!$B$7:$G$7</definedName>
    <definedName name="H?Description">[1]Заголовок!$A$4</definedName>
    <definedName name="H?EntityName">[1]Заголовок!$B$6:$G$6</definedName>
    <definedName name="H?Name">[1]Заголовок!$G$1</definedName>
    <definedName name="H?OKATO">[1]Заголовок!$D$12</definedName>
    <definedName name="H?OKFS">[1]Заголовок!$G$12</definedName>
    <definedName name="H?OKOGU">[1]Заголовок!$E$12</definedName>
    <definedName name="H?OKONX">[1]Заголовок!$C$12</definedName>
    <definedName name="H?OKOPF">[1]Заголовок!$F$12</definedName>
    <definedName name="H?OKPO">[1]Заголовок!$A$12</definedName>
    <definedName name="H?OKVD">[1]Заголовок!$B$12</definedName>
    <definedName name="H?Period">[1]Заголовок!$B$14</definedName>
    <definedName name="H?Table">[1]Заголовок!$A$4:$G$15</definedName>
    <definedName name="H?Title">[1]Заголовок!$A$2</definedName>
    <definedName name="Helper_ТЭС_Котельные">[2]Справочники!$A$2:$A$4,[2]Справочники!$A$16:$A$18</definedName>
    <definedName name="I97I">#REF!</definedName>
    <definedName name="IROV">#REF!</definedName>
    <definedName name="IV">#REF!</definedName>
    <definedName name="KOM_RAS">#REF!</definedName>
    <definedName name="KOMANDIR">[3]Нива!$I$101</definedName>
    <definedName name="KOMANDIROV">#REF!</definedName>
    <definedName name="KOMMAND">#REF!</definedName>
    <definedName name="KOMMANDIROV">#REF!</definedName>
    <definedName name="LABEL">#REF!</definedName>
    <definedName name="MATERIAL">#REF!</definedName>
    <definedName name="P1_ESO_PROT" hidden="1">#REF!,#REF!,#REF!,#REF!,#REF!,#REF!,#REF!,#REF!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'[5]17 СМУП'!$E$13:$H$21,'[5]17 СМУП'!$J$9:$J$11,'[5]17 СМУП'!$J$13:$J$21,'[5]17 СМУП'!$E$24:$H$26,'[5]17 СМУП'!$E$28:$H$36,'[5]17 СМУП'!$J$24:$M$26,'[5]17 СМУП'!$J$28:$M$36,'[5]17 СМУП'!$E$39:$H$41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1_T1_Protect" hidden="1">[6]перекрестка!$J$42:$K$46,[6]перекрестка!$J$49,[6]перекрестка!$J$50:$K$54,[6]перекрестка!$J$55,[6]перекрестка!$J$56:$K$60,[6]перекрестка!$J$62:$K$66</definedName>
    <definedName name="P1_T16_Protect" hidden="1">'[6]16'!$G$10:$K$14,'[6]16'!$G$17:$K$17,'[6]16'!$G$20:$K$20,'[6]16'!$G$23:$K$23,'[6]16'!$G$26:$K$26,'[6]16'!$G$29:$K$29,'[6]16'!$G$33:$K$34,'[6]16'!$G$38:$K$40</definedName>
    <definedName name="P1_T17?L4">'[2]29'!$J$18:$J$25,'[2]29'!$G$18:$G$25,'[2]29'!$G$35:$G$42,'[2]29'!$J$35:$J$42,'[2]29'!$G$60,'[2]29'!$J$60,'[2]29'!$M$60,'[2]29'!$P$60,'[2]29'!$P$18:$P$25,'[2]29'!$G$9:$G$16</definedName>
    <definedName name="P1_T17?unit?РУБ.ГКАЛ">'[2]29'!$F$44:$F$51,'[2]29'!$I$44:$I$51,'[2]29'!$L$44:$L$51,'[2]29'!$F$18:$F$25,'[2]29'!$I$60,'[2]29'!$L$60,'[2]29'!$O$60,'[2]29'!$F$60,'[2]29'!$F$9:$F$16,'[2]29'!$I$9:$I$16</definedName>
    <definedName name="P1_T17?unit?ТГКАЛ">'[2]29'!$M$18:$M$25,'[2]29'!$J$18:$J$25,'[2]29'!$G$18:$G$25,'[2]29'!$G$35:$G$42,'[2]29'!$J$35:$J$42,'[2]29'!$G$60,'[2]29'!$J$60,'[2]29'!$M$60,'[2]29'!$P$60,'[2]29'!$G$9:$G$16</definedName>
    <definedName name="P1_T17_Protection">'[2]29'!$O$47:$P$51,'[2]29'!$L$47:$M$51,'[2]29'!$L$53:$M$53,'[2]29'!$L$55:$M$59,'[2]29'!$O$53:$P$53,'[2]29'!$O$55:$P$59,'[2]29'!$F$12:$G$16,'[2]29'!$F$10:$G$10</definedName>
    <definedName name="P1_T18.2_Protect" hidden="1">'[6]18.2'!$F$12:$J$19,'[6]18.2'!$F$22:$J$25,'[6]18.2'!$B$28:$J$37,'[6]18.2'!$F$39:$J$39,'[6]18.2'!$B$41:$J$43,'[6]18.2'!$F$47:$J$52,'[6]18.2'!$F$59:$J$59</definedName>
    <definedName name="P1_T20_Protection" hidden="1">'[2]20'!$E$4:$H$4,'[2]20'!$E$13:$H$13,'[2]20'!$E$16:$H$17,'[2]20'!$E$19:$H$19,'[2]20'!$J$4:$M$4,'[2]20'!$J$8:$M$11,'[2]20'!$J$13:$M$13,'[2]20'!$J$16:$M$17,'[2]20'!$J$19:$M$19</definedName>
    <definedName name="P1_T21_Protection">'[2]21'!$O$31:$S$33,'[2]21'!$E$11,'[2]21'!$G$11:$K$11,'[2]21'!$M$11,'[2]21'!$O$11:$S$11,'[2]21'!$E$14:$E$16,'[2]21'!$G$14:$K$16,'[2]21'!$M$14:$M$16,'[2]21'!$O$14:$S$16</definedName>
    <definedName name="P1_T23_Protection">'[2]23'!$F$9:$J$25,'[2]23'!$O$9:$P$25,'[2]23'!$A$32:$A$34,'[2]23'!$F$32:$J$34,'[2]23'!$O$32:$P$34,'[2]23'!$A$37:$A$53,'[2]23'!$F$37:$J$53,'[2]23'!$O$37:$P$53</definedName>
    <definedName name="P1_T25_protection">'[2]25'!$G$8:$J$21,'[2]25'!$G$24:$J$28,'[2]25'!$G$30:$J$33,'[2]25'!$G$35:$J$37,'[2]25'!$G$41:$J$42,'[2]25'!$L$8:$O$21,'[2]25'!$L$24:$O$28,'[2]25'!$L$30:$O$33</definedName>
    <definedName name="P1_T26_Protection">'[2]26'!$B$34:$B$36,'[2]26'!$F$8:$I$8,'[2]26'!$F$10:$I$11,'[2]26'!$F$13:$I$15,'[2]26'!$F$18:$I$19,'[2]26'!$F$22:$I$24,'[2]26'!$F$26:$I$26,'[2]26'!$F$29:$I$32</definedName>
    <definedName name="P1_T27_Protection">'[2]27'!$B$34:$B$36,'[2]27'!$F$8:$I$8,'[2]27'!$F$10:$I$11,'[2]27'!$F$13:$I$15,'[2]27'!$F$18:$I$19,'[2]27'!$F$22:$I$24,'[2]27'!$F$26:$I$26,'[2]27'!$F$29:$I$32</definedName>
    <definedName name="P1_T28?axis?R?ПЭ">'[2]28'!$D$16:$I$18,'[2]28'!$D$22:$I$24,'[2]28'!$D$28:$I$30,'[2]28'!$D$37:$I$39,'[2]28'!$D$42:$I$44,'[2]28'!$D$48:$I$50,'[2]28'!$D$54:$I$56,'[2]28'!$D$63:$I$65</definedName>
    <definedName name="P1_T28?axis?R?ПЭ?">'[2]28'!$B$16:$B$18,'[2]28'!$B$22:$B$24,'[2]28'!$B$28:$B$30,'[2]28'!$B$37:$B$39,'[2]28'!$B$42:$B$44,'[2]28'!$B$48:$B$50,'[2]28'!$B$54:$B$56,'[2]28'!$B$63:$B$65</definedName>
    <definedName name="P1_T28?Data">'[2]28'!$G$242:$H$265,'[2]28'!$D$242:$E$265,'[2]28'!$G$216:$H$239,'[2]28'!$D$268:$E$292,'[2]28'!$G$268:$H$292,'[2]28'!$D$216:$E$239,'[2]28'!$G$190:$H$213</definedName>
    <definedName name="P1_T28_Protection">'[2]28'!$B$74:$B$76,'[2]28'!$B$80:$B$82,'[2]28'!$B$89:$B$91,'[2]28'!$B$94:$B$96,'[2]28'!$B$100:$B$102,'[2]28'!$B$106:$B$108,'[2]28'!$B$115:$B$117,'[2]28'!$B$120:$B$122</definedName>
    <definedName name="P1_T4_Protect" hidden="1">'[6]4'!$G$20:$J$20,'[6]4'!$G$22:$J$22,'[6]4'!$G$24:$J$28,'[6]4'!$L$11:$O$17,'[6]4'!$L$20:$O$20,'[6]4'!$L$22:$O$22,'[6]4'!$L$24:$O$28,'[6]4'!$Q$11:$T$17,'[6]4'!$Q$20:$T$20</definedName>
    <definedName name="P1_T6_Protect" hidden="1">'[6]6'!$D$46:$H$55,'[6]6'!$J$46:$N$55,'[6]6'!$D$57:$H$59,'[6]6'!$J$57:$N$59,'[6]6'!$B$10:$B$19,'[6]6'!$D$10:$H$19,'[6]6'!$J$10:$N$19,'[6]6'!$D$21:$H$23,'[6]6'!$J$21:$N$23</definedName>
    <definedName name="P10_T1_Protect" hidden="1">[6]перекрестка!$F$42:$H$46,[6]перекрестка!$F$49:$G$49,[6]перекрестка!$F$50:$H$54,[6]перекрестка!$F$55:$G$55,[6]перекрестка!$F$56:$H$60</definedName>
    <definedName name="P10_T28_Protection">'[2]28'!$G$167:$H$169,'[2]28'!$D$172:$E$174,'[2]28'!$G$172:$H$174,'[2]28'!$D$178:$E$180,'[2]28'!$G$178:$H$181,'[2]28'!$D$184:$E$186,'[2]28'!$G$184:$H$186</definedName>
    <definedName name="P11_T1_Protect" hidden="1">[6]перекрестка!$F$62:$H$66,[6]перекрестка!$F$68:$H$72,[6]перекрестка!$F$74:$H$78,[6]перекрестка!$F$80:$H$84,[6]перекрестка!$F$89:$G$89</definedName>
    <definedName name="P11_T28_Protection">'[2]28'!$D$193:$E$195,'[2]28'!$G$193:$H$195,'[2]28'!$D$198:$E$200,'[2]28'!$G$198:$H$200,'[2]28'!$D$204:$E$206,'[2]28'!$G$204:$H$206,'[2]28'!$D$210:$E$212,'[2]28'!$B$68:$B$70</definedName>
    <definedName name="P12_T1_Protect" hidden="1">[6]перекрестка!$F$90:$H$94,[6]перекрестка!$F$95:$G$95,[6]перекрестка!$F$96:$H$100,[6]перекрестка!$F$102:$H$106,[6]перекрестка!$F$108:$H$112</definedName>
    <definedName name="P12_T28_Protection">P1_T28_Protection,P2_T28_Protection,P3_T28_Protection,P4_T28_Protection,P5_T28_Protection,P6_T28_Protection,P7_T28_Protection,P8_T28_Protection</definedName>
    <definedName name="P13_T1_Protect" hidden="1">[6]перекрестка!$F$114:$H$118,[6]перекрестка!$F$120:$H$124,[6]перекрестка!$F$127:$G$127,[6]перекрестка!$F$128:$H$132,[6]перекрестка!$F$133:$G$133</definedName>
    <definedName name="P14_T1_Protect" hidden="1">[6]перекрестка!$F$134:$H$138,[6]перекрестка!$F$140:$H$144,[6]перекрестка!$F$146:$H$150,[6]перекрестка!$F$152:$H$156,[6]перекрестка!$F$158:$H$162</definedName>
    <definedName name="P15_T1_Protect" hidden="1">[6]перекрестка!$J$158:$K$162,[6]перекрестка!$J$152:$K$156,[6]перекрестка!$J$146:$K$150,[6]перекрестка!$J$140:$K$144,[6]перекрестка!$J$11</definedName>
    <definedName name="P16_T1_Protect" hidden="1">[6]перекрестка!$J$12:$K$16,[6]перекрестка!$J$17,[6]перекрестка!$J$18:$K$22,[6]перекрестка!$J$24:$K$28,[6]перекрестка!$J$30:$K$34,[6]перекрестка!$F$23:$G$23</definedName>
    <definedName name="P17_T1_Protect" hidden="1">[6]перекрестка!$F$29:$G$29,[6]перекрестка!$F$61:$G$61,[6]перекрестка!$F$67:$G$67,[6]перекрестка!$F$101:$G$101,[6]перекрестка!$F$107:$G$107</definedName>
    <definedName name="P18_T1_Protect" hidden="1">[6]перекрестка!$F$139:$G$139,[6]перекрестка!$F$145:$G$145,[6]перекрестка!$J$36:$K$40,P1_T1_Protect,P2_T1_Protect,P3_T1_Protect,P4_T1_Protect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2_T1_Protect" hidden="1">[6]перекрестка!$J$68:$K$72,[6]перекрестка!$J$74:$K$78,[6]перекрестка!$J$80:$K$84,[6]перекрестка!$J$89,[6]перекрестка!$J$90:$K$94,[6]перекрестка!$J$95</definedName>
    <definedName name="P2_T17?L4">'[2]29'!$J$9:$J$16,'[2]29'!$M$9:$M$16,'[2]29'!$P$9:$P$16,'[2]29'!$G$44:$G$51,'[2]29'!$J$44:$J$51,'[2]29'!$M$44:$M$51,'[2]29'!$M$35:$M$42,'[2]29'!$P$35:$P$42,'[2]29'!$P$44:$P$51</definedName>
    <definedName name="P2_T17?unit?РУБ.ГКАЛ">'[2]29'!$I$18:$I$25,'[2]29'!$L$9:$L$16,'[2]29'!$L$18:$L$25,'[2]29'!$O$9:$O$16,'[2]29'!$F$35:$F$42,'[2]29'!$I$35:$I$42,'[2]29'!$L$35:$L$42,'[2]29'!$O$35:$O$51</definedName>
    <definedName name="P2_T17?unit?ТГКАЛ">'[2]29'!$J$9:$J$16,'[2]29'!$M$9:$M$16,'[2]29'!$P$9:$P$16,'[2]29'!$M$35:$M$42,'[2]29'!$P$35:$P$42,'[2]29'!$G$44:$G$51,'[2]29'!$J$44:$J$51,'[2]29'!$M$44:$M$51,'[2]29'!$P$44:$P$51</definedName>
    <definedName name="P2_T17_Protection">'[2]29'!$F$19:$G$19,'[2]29'!$F$21:$G$25,'[2]29'!$F$27:$G$27,'[2]29'!$F$29:$G$33,'[2]29'!$F$36:$G$36,'[2]29'!$F$38:$G$42,'[2]29'!$F$45:$G$45,'[2]29'!$F$47:$G$51</definedName>
    <definedName name="P2_T21_Protection">'[2]21'!$E$20:$E$22,'[2]21'!$G$20:$K$22,'[2]21'!$M$20:$M$22,'[2]21'!$O$20:$S$22,'[2]21'!$E$26:$E$28,'[2]21'!$G$26:$K$28,'[2]21'!$M$26:$M$28,'[2]21'!$O$26:$S$28</definedName>
    <definedName name="P2_T25_protection">'[2]25'!$L$35:$O$37,'[2]25'!$L$41:$O$42,'[2]25'!$Q$8:$T$21,'[2]25'!$Q$24:$T$28,'[2]25'!$Q$30:$T$33,'[2]25'!$Q$35:$T$37,'[2]25'!$Q$41:$T$42,'[2]25'!$B$35:$B$37</definedName>
    <definedName name="P2_T26_Protection">'[2]26'!$F$34:$I$36,'[2]26'!$K$8:$N$8,'[2]26'!$K$10:$N$11,'[2]26'!$K$13:$N$15,'[2]26'!$K$18:$N$19,'[2]26'!$K$22:$N$24,'[2]26'!$K$26:$N$26,'[2]26'!$K$29:$N$32</definedName>
    <definedName name="P2_T27_Protection">'[2]27'!$F$34:$I$36,'[2]27'!$K$8:$N$8,'[2]27'!$K$10:$N$11,'[2]27'!$K$13:$N$15,'[2]27'!$K$18:$N$19,'[2]27'!$K$22:$N$24,'[2]27'!$K$26:$N$26,'[2]27'!$K$29:$N$32</definedName>
    <definedName name="P2_T28?axis?R?ПЭ">'[2]28'!$D$68:$I$70,'[2]28'!$D$74:$I$76,'[2]28'!$D$80:$I$82,'[2]28'!$D$89:$I$91,'[2]28'!$D$94:$I$96,'[2]28'!$D$100:$I$102,'[2]28'!$D$106:$I$108,'[2]28'!$D$115:$I$117</definedName>
    <definedName name="P2_T28?axis?R?ПЭ?">'[2]28'!$B$68:$B$70,'[2]28'!$B$74:$B$76,'[2]28'!$B$80:$B$82,'[2]28'!$B$89:$B$91,'[2]28'!$B$94:$B$96,'[2]28'!$B$100:$B$102,'[2]28'!$B$106:$B$108,'[2]28'!$B$115:$B$117</definedName>
    <definedName name="P2_T28_Protection">'[2]28'!$B$126:$B$128,'[2]28'!$B$132:$B$134,'[2]28'!$B$141:$B$143,'[2]28'!$B$146:$B$148,'[2]28'!$B$152:$B$154,'[2]28'!$B$158:$B$160,'[2]28'!$B$167:$B$169</definedName>
    <definedName name="P2_T4_Protect" hidden="1">'[6]4'!$Q$22:$T$22,'[6]4'!$Q$24:$T$28,'[6]4'!$V$24:$Y$28,'[6]4'!$V$22:$Y$22,'[6]4'!$V$20:$Y$20,'[6]4'!$V$11:$Y$17,'[6]4'!$AA$11:$AD$17,'[6]4'!$AA$20:$AD$20,'[6]4'!$AA$22:$AD$22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3_T1_Protect" hidden="1">[6]перекрестка!$J$96:$K$100,[6]перекрестка!$J$102:$K$106,[6]перекрестка!$J$108:$K$112,[6]перекрестка!$J$114:$K$118,[6]перекрестка!$J$120:$K$124</definedName>
    <definedName name="P3_T17_Protection">'[2]29'!$F$53:$G$53,'[2]29'!$F$55:$G$59,'[2]29'!$I$55:$J$59,'[2]29'!$I$53:$J$53,'[2]29'!$I$47:$J$51,'[2]29'!$I$45:$J$45,'[2]29'!$I$38:$J$42,'[2]29'!$I$36:$J$36</definedName>
    <definedName name="P3_T21_Protection">'[2]21'!$E$31:$E$33,'[2]21'!$G$31:$K$33,'[2]21'!$B$14:$B$16,'[2]21'!$B$20:$B$22,'[2]21'!$B$26:$B$28,'[2]21'!$B$31:$B$33,'[2]21'!$M$31:$M$33,P1_T21_Protection</definedName>
    <definedName name="P3_T27_Protection">'[2]27'!$K$34:$N$36,'[2]27'!$P$8:$S$8,'[2]27'!$P$10:$S$11,'[2]27'!$P$13:$S$15,'[2]27'!$P$18:$S$19,'[2]27'!$P$22:$S$24,'[2]27'!$P$26:$S$26,'[2]27'!$P$29:$S$32</definedName>
    <definedName name="P3_T28?axis?R?ПЭ">'[2]28'!$D$120:$I$122,'[2]28'!$D$126:$I$128,'[2]28'!$D$132:$I$134,'[2]28'!$D$141:$I$143,'[2]28'!$D$146:$I$148,'[2]28'!$D$152:$I$154,'[2]28'!$D$158:$I$160</definedName>
    <definedName name="P3_T28?axis?R?ПЭ?">'[2]28'!$B$120:$B$122,'[2]28'!$B$126:$B$128,'[2]28'!$B$132:$B$134,'[2]28'!$B$141:$B$143,'[2]28'!$B$146:$B$148,'[2]28'!$B$152:$B$154,'[2]28'!$B$158:$B$160</definedName>
    <definedName name="P3_T28_Protection">'[2]28'!$B$172:$B$174,'[2]28'!$B$178:$B$180,'[2]28'!$B$184:$B$186,'[2]28'!$B$193:$B$195,'[2]28'!$B$198:$B$200,'[2]28'!$B$204:$B$206,'[2]28'!$B$210:$B$212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4_T1_Protect" hidden="1">[6]перекрестка!$J$127,[6]перекрестка!$J$128:$K$132,[6]перекрестка!$J$133,[6]перекрестка!$J$134:$K$138,[6]перекрестка!$N$11:$N$22,[6]перекрестка!$N$24:$N$28</definedName>
    <definedName name="P4_T17_Protection">'[2]29'!$I$29:$J$33,'[2]29'!$I$27:$J$27,'[2]29'!$I$21:$J$25,'[2]29'!$I$19:$J$19,'[2]29'!$I$12:$J$16,'[2]29'!$I$10:$J$10,'[2]29'!$L$10:$M$10,'[2]29'!$L$12:$M$16</definedName>
    <definedName name="P4_T28?axis?R?ПЭ">'[2]28'!$D$167:$I$169,'[2]28'!$D$172:$I$174,'[2]28'!$D$178:$I$180,'[2]28'!$D$184:$I$186,'[2]28'!$D$193:$I$195,'[2]28'!$D$198:$I$200,'[2]28'!$D$204:$I$206</definedName>
    <definedName name="P4_T28?axis?R?ПЭ?">'[2]28'!$B$167:$B$169,'[2]28'!$B$172:$B$174,'[2]28'!$B$178:$B$180,'[2]28'!$B$184:$B$186,'[2]28'!$B$193:$B$195,'[2]28'!$B$198:$B$200,'[2]28'!$B$204:$B$206</definedName>
    <definedName name="P4_T28_Protection">'[2]28'!$B$219:$B$221,'[2]28'!$B$224:$B$226,'[2]28'!$B$230:$B$232,'[2]28'!$B$236:$B$238,'[2]28'!$B$245:$B$247,'[2]28'!$B$250:$B$252,'[2]28'!$B$256:$B$258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5_T1_Protect" hidden="1">[6]перекрестка!$N$30:$N$34,[6]перекрестка!$N$36:$N$40,[6]перекрестка!$N$42:$N$46,[6]перекрестка!$N$49:$N$60,[6]перекрестка!$N$62:$N$66</definedName>
    <definedName name="P5_T17_Protection">'[2]29'!$L$19:$M$19,'[2]29'!$L$21:$M$27,'[2]29'!$L$29:$M$33,'[2]29'!$L$36:$M$36,'[2]29'!$L$38:$M$42,'[2]29'!$L$45:$M$45,'[2]29'!$O$10:$P$10,'[2]29'!$O$12:$P$16</definedName>
    <definedName name="P5_T28?axis?R?ПЭ">'[2]28'!$D$210:$I$212,'[2]28'!$D$219:$I$221,'[2]28'!$D$224:$I$226,'[2]28'!$D$230:$I$232,'[2]28'!$D$236:$I$238,'[2]28'!$D$245:$I$247,'[2]28'!$D$250:$I$252</definedName>
    <definedName name="P5_T28?axis?R?ПЭ?">'[2]28'!$B$210:$B$212,'[2]28'!$B$219:$B$221,'[2]28'!$B$224:$B$226,'[2]28'!$B$230:$B$232,'[2]28'!$B$236:$B$238,'[2]28'!$B$245:$B$247,'[2]28'!$B$250:$B$252</definedName>
    <definedName name="P5_T28_Protection">'[2]28'!$B$262:$B$264,'[2]28'!$B$271:$B$273,'[2]28'!$B$276:$B$278,'[2]28'!$B$282:$B$284,'[2]28'!$B$288:$B$291,'[2]28'!$B$11:$B$13,'[2]28'!$B$16:$B$18,'[2]28'!$B$22:$B$24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1_Protect" hidden="1">[6]перекрестка!$N$68:$N$72,[6]перекрестка!$N$74:$N$78,[6]перекрестка!$N$80:$N$84,[6]перекрестка!$N$89:$N$100,[6]перекрестка!$N$102:$N$106</definedName>
    <definedName name="P6_T17_Protection">'[2]29'!$O$19:$P$19,'[2]29'!$O$21:$P$25,'[2]29'!$O$27:$P$27,'[2]29'!$O$29:$P$33,'[2]29'!$O$36:$P$36,'[2]29'!$O$38:$P$42,'[2]29'!$O$45:$P$45,P1_T17_Protection</definedName>
    <definedName name="P6_T28?axis?R?ПЭ">'[2]28'!$D$256:$I$258,'[2]28'!$D$262:$I$264,'[2]28'!$D$271:$I$273,'[2]28'!$D$276:$I$278,'[2]28'!$D$282:$I$284,'[2]28'!$D$288:$I$291,'[2]28'!$D$11:$I$13,P1_T28?axis?R?ПЭ</definedName>
    <definedName name="P6_T28?axis?R?ПЭ?">'[2]28'!$B$256:$B$258,'[2]28'!$B$262:$B$264,'[2]28'!$B$271:$B$273,'[2]28'!$B$276:$B$278,'[2]28'!$B$282:$B$284,'[2]28'!$B$288:$B$291,'[2]28'!$B$11:$B$13,P1_T28?axis?R?ПЭ?</definedName>
    <definedName name="P6_T28_Protection">'[2]28'!$B$28:$B$30,'[2]28'!$B$37:$B$39,'[2]28'!$B$42:$B$44,'[2]28'!$B$48:$B$50,'[2]28'!$B$54:$B$56,'[2]28'!$B$63:$B$65,'[2]28'!$G$210:$H$212,'[2]28'!$D$11:$E$13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7_T1_Protect" hidden="1">[6]перекрестка!$N$108:$N$112,[6]перекрестка!$N$114:$N$118,[6]перекрестка!$N$120:$N$124,[6]перекрестка!$N$127:$N$138,[6]перекрестка!$N$140:$N$144</definedName>
    <definedName name="P7_T28_Protection">'[2]28'!$G$11:$H$13,'[2]28'!$D$16:$E$18,'[2]28'!$G$16:$H$18,'[2]28'!$D$22:$E$24,'[2]28'!$G$22:$H$24,'[2]28'!$D$28:$E$30,'[2]28'!$G$28:$H$30,'[2]28'!$D$37:$E$39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8_T1_Protect" hidden="1">[6]перекрестка!$N$146:$N$150,[6]перекрестка!$N$152:$N$156,[6]перекрестка!$N$158:$N$162,[6]перекрестка!$F$11:$G$11,[6]перекрестка!$F$12:$H$16</definedName>
    <definedName name="P8_T28_Protection">'[2]28'!$G$37:$H$39,'[2]28'!$D$42:$E$44,'[2]28'!$G$42:$H$44,'[2]28'!$D$48:$E$50,'[2]28'!$G$48:$H$50,'[2]28'!$D$54:$E$56,'[2]28'!$G$54:$H$56,'[2]28'!$D$89:$E$91</definedName>
    <definedName name="P9_T1_Protect" hidden="1">[6]перекрестка!$F$17:$G$17,[6]перекрестка!$F$18:$H$22,[6]перекрестка!$F$24:$H$28,[6]перекрестка!$F$30:$H$34,[6]перекрестка!$F$36:$H$40</definedName>
    <definedName name="P9_T28_Protection">'[2]28'!$G$89:$H$91,'[2]28'!$G$94:$H$96,'[2]28'!$D$94:$E$96,'[2]28'!$D$100:$E$102,'[2]28'!$G$100:$H$102,'[2]28'!$D$106:$E$108,'[2]28'!$G$106:$H$108,'[2]28'!$D$167:$E$169</definedName>
    <definedName name="QQQ">#REF!</definedName>
    <definedName name="RABOTA">#REF!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'[5]17 СМУП'!$J$39:$M$41,'[5]17 СМУП'!$E$43:$H$51,'[5]17 СМУП'!$J$43:$M$51,'[5]17 СМУП'!$E$54:$H$56,'[5]17 СМУП'!$E$58:$H$66,'[5]17 СМУП'!$E$69:$M$81,'[5]17 СМУП'!$E$9:$H$11,P1_SCOPE_17_PRT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PER_PRT">P5_SCOPE_PER_PRT,P6_SCOPE_PER_PRT,P7_SCOPE_PER_PRT,P8_SCOPE_PER_PRT</definedName>
    <definedName name="SCOPE_SPR_PRT">[4]Справочники!$D$21:$J$22,[4]Справочники!$E$13:$I$14,[4]Справочники!$F$27:$H$28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heet2?prefix?">"H"</definedName>
    <definedName name="T1?Columns">[1]перекрестка!$A$7:$O$7</definedName>
    <definedName name="T1?Scope">[1]перекрестка!$F$8:$O$163</definedName>
    <definedName name="T1_Protect">P15_T1_Protect,P16_T1_Protect,P17_T1_Protect,P18_T1_Protect,P19_T1_Protect</definedName>
    <definedName name="T11?Data">#N/A</definedName>
    <definedName name="T15?Columns">'[1]15'!$E$8:$I$8</definedName>
    <definedName name="T15?ItemComments">'[1]15'!$D$9:$D$75</definedName>
    <definedName name="T15?Items">'[1]15'!$C$9:$C$75</definedName>
    <definedName name="T15?Scope">'[1]15'!$E$9:$I$75</definedName>
    <definedName name="T15?ВРАС">'[1]15'!$B$36:$B$60</definedName>
    <definedName name="T15_Protect">'[6]15'!$E$25:$I$29,'[6]15'!$E$31:$I$34,'[6]15'!$E$36:$I$60,'[6]15'!$E$64:$I$65,'[6]15'!$E$9:$I$17,'[6]15'!$B$36:$B$60,'[6]15'!$E$19:$I$21</definedName>
    <definedName name="T16?Columns">'[1]16'!$G$6:$K$6</definedName>
    <definedName name="T16?ItemComments">'[1]16'!$F$7:$F$47</definedName>
    <definedName name="T16?Items">'[1]16'!$D$7:$D$47</definedName>
    <definedName name="T16?Scope">'[1]16'!$G$7:$K$47</definedName>
    <definedName name="T16?Units">'[1]16'!$E$7:$E$47</definedName>
    <definedName name="T16_Protect">'[6]16'!$G$44:$K$44,'[6]16'!$G$7:$K$8,P1_T16_Protect</definedName>
    <definedName name="T17.1?Equipment">'[1]17.1'!$B$7:$B$27</definedName>
    <definedName name="T17.1?ItemComments">'[1]17.1'!$D$4:$I$4</definedName>
    <definedName name="T17.1?Items">'[1]17.1'!$D$5:$I$5</definedName>
    <definedName name="T17.1?Scope">'[1]17.1'!$D$7:$I$27</definedName>
    <definedName name="T17.1_Protect">'[6]17.1'!$D$14:$F$17,'[6]17.1'!$D$19:$F$22,'[6]17.1'!$I$9:$I$12,'[6]17.1'!$I$14:$I$17,'[6]17.1'!$I$19:$I$22,'[6]17.1'!$D$9:$F$12</definedName>
    <definedName name="T17?Columns">'[1]17'!$D$6:$H$6</definedName>
    <definedName name="T17?ItemComments">'[1]17'!$B$7:$B$12</definedName>
    <definedName name="T17?Items">'[1]17'!$C$7:$C$12</definedName>
    <definedName name="T17?L7">'[2]29'!$L$60,'[2]29'!$O$60,'[2]29'!$F$60,'[2]29'!$I$60</definedName>
    <definedName name="T17?Scope">'[1]17'!$D$7:$H$12</definedName>
    <definedName name="T17?unit?ГКАЛЧ">'[2]29'!$M$26:$M$33,'[2]29'!$P$26:$P$33,'[2]29'!$G$52:$G$59,'[2]29'!$J$52:$J$59,'[2]29'!$M$52:$M$59,'[2]29'!$P$52:$P$59,'[2]29'!$G$26:$G$33,'[2]29'!$J$26:$J$33</definedName>
    <definedName name="T17?unit?РУБ.ГКАЛ">'[2]29'!$O$18:$O$25,P1_T17?unit?РУБ.ГКАЛ,P2_T17?unit?РУБ.ГКАЛ</definedName>
    <definedName name="T17?unit?ТГКАЛ">'[2]29'!$P$18:$P$25,P1_T17?unit?ТГКАЛ,P2_T17?unit?ТГКАЛ</definedName>
    <definedName name="T17?unit?ТРУБ.ГКАЛЧ.МЕС">'[2]29'!$L$26:$L$33,'[2]29'!$O$26:$O$33,'[2]29'!$F$52:$F$59,'[2]29'!$I$52:$I$59,'[2]29'!$L$52:$L$59,'[2]29'!$O$52:$O$59,'[2]29'!$F$26:$F$33,'[2]29'!$I$26:$I$33</definedName>
    <definedName name="T17_Protect">'[6]21.3'!$E$54:$I$57,'[6]21.3'!$E$10:$I$10,P1_T17_Protect</definedName>
    <definedName name="T17_Protection">P2_T17_Protection,P3_T17_Protection,P4_T17_Protection,P5_T17_Protection,P6_T17_Protection</definedName>
    <definedName name="T18.1?Data">P1_T18.1?Data,P2_T18.1?Data</definedName>
    <definedName name="T18.2?Columns">'[1]18.2'!$F$5:$J$5</definedName>
    <definedName name="T18.2?item_ext?СБЫТ">'[6]18.2'!#REF!,'[6]18.2'!#REF!</definedName>
    <definedName name="T18.2?ItemComments">'[1]18.2'!$E$6:$E$64</definedName>
    <definedName name="T18.2?Items">'[1]18.2'!$C$6:$C$64</definedName>
    <definedName name="T18.2?Scope">'[1]18.2'!$F$6:$J$64</definedName>
    <definedName name="T18.2?Units">'[1]18.2'!$D$6:$D$64</definedName>
    <definedName name="T18.2?ВРАС">'[6]18.2'!$B$41:$B$43,'[6]18.2'!$B$28:$B$37</definedName>
    <definedName name="T18.2_Protect">'[6]18.2'!$F$63:$J$64,'[6]18.2'!$F$67:$J$67,'[6]18.2'!$F$69:$J$72,'[6]18.2'!$F$6:$J$8,P1_T18.2_Protect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19?Data">'[2]19'!$J$8:$M$16,'[2]19'!$C$8:$H$16</definedName>
    <definedName name="T19_Protection">'[2]19'!$E$13:$H$13,'[2]19'!$E$15:$H$15,'[2]19'!$J$8:$M$11,'[2]19'!$J$13:$M$13,'[2]19'!$J$15:$M$15,'[2]19'!$E$4:$H$4,'[2]19'!$J$4:$M$4,'[2]19'!$E$8:$H$11</definedName>
    <definedName name="T2.1?Data">#N/A</definedName>
    <definedName name="T2.3_Protect">'[6]2.3'!$F$30:$G$34,'[6]2.3'!$H$24:$K$28</definedName>
    <definedName name="T2?Columns">'[1]3'!$E$6:$X$6</definedName>
    <definedName name="T20.1?Columns">'[1]20.1'!$B$6:$K$6</definedName>
    <definedName name="T20.1?Investments">'[1]20.1'!$A$7:$A$22</definedName>
    <definedName name="T20.1?Scope">'[1]20.1'!$B$7:$K$22</definedName>
    <definedName name="T20.1_Protect">'[1]20.1'!$A$8:$K$20</definedName>
    <definedName name="T20?Columns">'[1]20'!$E$6:$I$6</definedName>
    <definedName name="T20?ItemComments">'[1]20'!$D$7:$D$26</definedName>
    <definedName name="T20?Items">'[1]20'!$C$7:$C$26</definedName>
    <definedName name="T20?Scope">'[1]20'!$E$7:$I$26</definedName>
    <definedName name="T20?unit?МКВТЧ">'[2]20'!$C$13:$M$13,'[2]20'!$C$15:$M$19,'[2]20'!$C$8:$M$11</definedName>
    <definedName name="T20_Protect">'[6]20'!$E$13:$I$20,'[6]20'!$E$9:$I$10</definedName>
    <definedName name="T20_Protection">'[2]20'!$E$8:$H$11,P1_T20_Protection</definedName>
    <definedName name="T21.2.1?Data">P1_T21.2.1?Data,P2_T21.2.1?Data</definedName>
    <definedName name="T21.2.2?Data">P1_T21.2.2?Data,P2_T21.2.2?Data</definedName>
    <definedName name="T21.3?Columns">'[1]21.3'!$E$9:$I$9</definedName>
    <definedName name="T21.3?item_ext?СБЫТ">'[6]21.3'!#REF!,'[6]21.3'!#REF!</definedName>
    <definedName name="T21.3?ItemComments">'[1]21.3'!$D$10:$D$57</definedName>
    <definedName name="T21.3?Items">'[1]21.3'!$C$10:$C$57</definedName>
    <definedName name="T21.3?Scope">'[1]21.3'!$E$10:$I$57</definedName>
    <definedName name="T21.3?ВРАС">'[6]21.3'!$B$28:$B$30,'[6]21.3'!$B$48:$B$50</definedName>
    <definedName name="T21.3_Protect">'[6]21.3'!$E$19:$I$22,'[6]21.3'!$E$24:$I$25,'[6]21.3'!$B$28:$I$30,'[6]21.3'!$E$32:$I$32,'[6]21.3'!$E$35:$I$45,'[6]21.3'!$B$48:$I$50,'[6]21.3'!$E$13:$I$17</definedName>
    <definedName name="T21.4?Data">P1_T21.4?Data,P2_T21.4?Data</definedName>
    <definedName name="T21?axis?R?ПЭ">'[2]21'!$D$14:$S$16,'[2]21'!$D$26:$S$28,'[2]21'!$D$20:$S$22</definedName>
    <definedName name="T21?axis?R?ПЭ?">'[2]21'!$B$14:$B$16,'[2]21'!$B$26:$B$28,'[2]21'!$B$20:$B$22</definedName>
    <definedName name="T21?Data">'[2]21'!$D$14:$S$16,'[2]21'!$D$18:$S$18,'[2]21'!$D$20:$S$22,'[2]21'!$D$24:$S$24,'[2]21'!$D$26:$S$28,'[2]21'!$D$31:$S$33,'[2]21'!$D$11:$S$12</definedName>
    <definedName name="T21?L1">'[2]21'!$D$11:$S$12,'[2]21'!$D$14:$S$16,'[2]21'!$D$18:$S$18,'[2]21'!$D$20:$S$22,'[2]21'!$D$26:$S$28,'[2]21'!$D$24:$S$24</definedName>
    <definedName name="T21_Protection">P2_T21_Protection,P3_T21_Protection</definedName>
    <definedName name="T22?item_ext?ВСЕГО">'[2]22'!$E$8:$F$31,'[2]22'!$I$8:$J$31</definedName>
    <definedName name="T22?item_ext?ЭС">'[2]22'!$K$8:$L$31,'[2]22'!$G$8:$H$31</definedName>
    <definedName name="T22?L1">'[2]22'!$G$8:$G$31,'[2]22'!$I$8:$I$31,'[2]22'!$K$8:$K$31,'[2]22'!$E$8:$E$31</definedName>
    <definedName name="T22?L2">'[2]22'!$H$8:$H$31,'[2]22'!$J$8:$J$31,'[2]22'!$L$8:$L$31,'[2]22'!$F$8:$F$31</definedName>
    <definedName name="T22?unit?ГКАЛ.Ч">'[2]22'!$G$8:$G$31,'[2]22'!$I$8:$I$31,'[2]22'!$K$8:$K$31,'[2]22'!$E$8:$E$31</definedName>
    <definedName name="T22?unit?ТГКАЛ">'[2]22'!$H$8:$H$31,'[2]22'!$J$8:$J$31,'[2]22'!$L$8:$L$31,'[2]22'!$F$8:$F$31</definedName>
    <definedName name="T22_Protection">'[2]22'!$E$19:$L$23,'[2]22'!$E$25:$L$25,'[2]22'!$E$27:$L$31,'[2]22'!$E$17:$L$17</definedName>
    <definedName name="T23?axis?R?ВТОП">'[2]23'!$E$8:$P$30,'[2]23'!$E$36:$P$58</definedName>
    <definedName name="T23?axis?R?ВТОП?">'[2]23'!$C$8:$C$30,'[2]23'!$C$36:$C$58</definedName>
    <definedName name="T23?axis?R?ПЭ">'[2]23'!$E$8:$P$30,'[2]23'!$E$36:$P$58</definedName>
    <definedName name="T23?axis?R?ПЭ?">'[2]23'!$B$8:$B$30,'[2]23'!$B$36:$B$58</definedName>
    <definedName name="T23?axis?R?СЦТ">'[2]23'!$E$32:$P$34,'[2]23'!$E$60:$P$62</definedName>
    <definedName name="T23?axis?R?СЦТ?">'[2]23'!$A$60:$A$62,'[2]23'!$A$32:$A$34</definedName>
    <definedName name="T23?Data">'[2]23'!$E$37:$P$63,'[2]23'!$E$9:$P$35</definedName>
    <definedName name="T23?item_ext?ВСЕГО">'[2]23'!$A$55:$P$58,'[2]23'!$A$27:$P$30</definedName>
    <definedName name="T23?item_ext?ИТОГО">'[2]23'!$A$59:$P$59,'[2]23'!$A$31:$P$31</definedName>
    <definedName name="T23?item_ext?СЦТ">'[2]23'!$A$60:$P$62,'[2]23'!$A$32:$P$34</definedName>
    <definedName name="T23_Protection">'[2]23'!$A$60:$A$62,'[2]23'!$F$60:$J$62,'[2]23'!$O$60:$P$62,'[2]23'!$A$9:$A$25,P1_T23_Protection</definedName>
    <definedName name="T24?Columns">'[1]24'!$G$5:$K$5</definedName>
    <definedName name="T24?ItemComments">'[1]24'!$F$6:$F$45</definedName>
    <definedName name="T24?Items">'[1]24'!$D$6:$D$45</definedName>
    <definedName name="T24?Scope">'[1]24'!$G$6:$K$45</definedName>
    <definedName name="T24?Units">'[1]24'!$E$6:$E$45</definedName>
    <definedName name="T24?НАП">'[1]24'!$B$6:$B$45</definedName>
    <definedName name="T24_Protection">'[2]24'!$E$24:$H$37,'[2]24'!$B$35:$B$37,'[2]24'!$E$41:$H$42,'[2]24'!$J$8:$M$21,'[2]24'!$J$24:$M$37,'[2]24'!$J$41:$M$42,'[2]24'!$E$8:$H$21</definedName>
    <definedName name="T25?Columns">'[1]25'!$G$5:$K$5</definedName>
    <definedName name="T25?ItemComments">'[1]25'!$F$6:$F$43</definedName>
    <definedName name="T25?Items">'[1]25'!$D$6:$D$43</definedName>
    <definedName name="T25?Scope">'[1]25'!$G$6:$K$43</definedName>
    <definedName name="T25?Units">'[1]25'!$E$6:$E$43</definedName>
    <definedName name="T25?НАП">'[1]25'!$B$10:$B$43</definedName>
    <definedName name="T25_Protect">'[1]25'!$G$6:$K$8</definedName>
    <definedName name="T25_protection">P1_T25_protection,P2_T25_protection</definedName>
    <definedName name="T26?axis?R?ВРАС">'[2]26'!$C$34:$N$36,'[2]26'!$C$22:$N$24</definedName>
    <definedName name="T26?axis?R?ВРАС?">'[2]26'!$B$34:$B$36,'[2]26'!$B$22:$B$24</definedName>
    <definedName name="T26?L1">'[2]26'!$F$8:$N$8,'[2]26'!$C$8:$D$8</definedName>
    <definedName name="T26?L1.1">'[2]26'!$F$10:$N$10,'[2]26'!$C$10:$D$10</definedName>
    <definedName name="T26?L2">'[2]26'!$F$11:$N$11,'[2]26'!$C$11:$D$11</definedName>
    <definedName name="T26?L2.1">'[2]26'!$F$13:$N$13,'[2]26'!$C$13:$D$13</definedName>
    <definedName name="T26?L3">'[2]26'!$F$14:$N$14,'[2]26'!$C$14:$D$14</definedName>
    <definedName name="T26?L4">'[2]26'!$F$15:$N$15,'[2]26'!$C$15:$D$15</definedName>
    <definedName name="T26?L5">'[2]26'!$F$16:$N$16,'[2]26'!$C$16:$D$16</definedName>
    <definedName name="T26?L5.1">'[2]26'!$F$18:$N$18,'[2]26'!$C$18:$D$18</definedName>
    <definedName name="T26?L5.2">'[2]26'!$F$19:$N$19,'[2]26'!$C$19:$D$19</definedName>
    <definedName name="T26?L5.3">'[2]26'!$F$20:$N$20,'[2]26'!$C$20:$D$20</definedName>
    <definedName name="T26?L5.3.x">'[2]26'!$F$22:$N$24,'[2]26'!$C$22:$D$24</definedName>
    <definedName name="T26?L6">'[2]26'!$F$26:$N$26,'[2]26'!$C$26:$D$26</definedName>
    <definedName name="T26?L7">'[2]26'!$F$27:$N$27,'[2]26'!$C$27:$D$27</definedName>
    <definedName name="T26?L7.1">'[2]26'!$F$29:$N$29,'[2]26'!$C$29:$D$29</definedName>
    <definedName name="T26?L7.2">'[2]26'!$F$30:$N$30,'[2]26'!$C$30:$D$30</definedName>
    <definedName name="T26?L7.3">'[2]26'!$F$31:$N$31,'[2]26'!$C$31:$D$31</definedName>
    <definedName name="T26?L7.4">'[2]26'!$F$32:$N$32,'[2]26'!$C$32:$D$32</definedName>
    <definedName name="T26?L7.4.x">'[2]26'!$F$34:$N$36,'[2]26'!$C$34:$D$36</definedName>
    <definedName name="T26?L8">'[2]26'!$F$38:$N$38,'[2]26'!$C$38:$D$38</definedName>
    <definedName name="T26_Protection">'[2]26'!$K$34:$N$36,'[2]26'!$B$22:$B$24,P1_T26_Protection,P2_T26_Protection</definedName>
    <definedName name="T27?axis?R?ВРАС">'[2]27'!$C$34:$S$36,'[2]27'!$C$22:$S$24</definedName>
    <definedName name="T27?axis?R?ВРАС?">'[2]27'!$B$34:$B$36,'[2]27'!$B$22:$B$24</definedName>
    <definedName name="T27?Items">'[1]27'!$A$8:$A$35</definedName>
    <definedName name="T27?L1.1">'[2]27'!$F$10:$S$10,'[2]27'!$C$10:$D$10</definedName>
    <definedName name="T27?L2.1">'[2]27'!$F$13:$S$13,'[2]27'!$C$13:$D$13</definedName>
    <definedName name="T27?L5.3">'[2]27'!$F$20:$S$20,'[2]27'!$C$20:$D$20</definedName>
    <definedName name="T27?L5.3.x">'[2]27'!$F$22:$S$24,'[2]27'!$C$22:$D$24</definedName>
    <definedName name="T27?L7">'[2]27'!$F$27:$S$27,'[2]27'!$C$27:$D$27</definedName>
    <definedName name="T27?L7.1">'[2]27'!$F$29:$S$29,'[2]27'!$C$29:$D$29</definedName>
    <definedName name="T27?L7.2">'[2]27'!$F$30:$S$30,'[2]27'!$C$30:$D$30</definedName>
    <definedName name="T27?L7.3">'[2]27'!$F$31:$S$31,'[2]27'!$C$31:$D$31</definedName>
    <definedName name="T27?L7.4">'[2]27'!$F$32:$S$32,'[2]27'!$C$32:$D$32</definedName>
    <definedName name="T27?L7.4.x">'[2]27'!$F$34:$S$36,'[2]27'!$C$34:$D$36</definedName>
    <definedName name="T27?L8">'[2]27'!$F$38:$S$38,'[2]27'!$C$38:$D$38</definedName>
    <definedName name="T27?Scope">'[1]27'!$D$8:$BM$35</definedName>
    <definedName name="T27?НАП">'[1]27'!$D$6:$BM$6</definedName>
    <definedName name="T27?ПОТ">'[1]27'!$D$4:$BM$4</definedName>
    <definedName name="T27_Protect">'[6]27'!$E$12:$E$13,'[6]27'!$K$4:$AH$4,'[6]27'!$AK$12:$AK$13</definedName>
    <definedName name="T27_Protection">'[2]27'!$P$34:$S$36,'[2]27'!$B$22:$B$24,P1_T27_Protection,P2_T27_Protection,P3_T27_Protection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?Data">'[2]28'!$D$190:$E$213,'[2]28'!$G$164:$H$187,'[2]28'!$D$164:$E$187,'[2]28'!$D$138:$I$161,'[2]28'!$D$8:$I$109,'[2]28'!$D$112:$I$135,P1_T28?Data</definedName>
    <definedName name="T28?item_ext?ВСЕГО">'[2]28'!$I$8:$I$292,'[2]28'!$F$8:$F$292</definedName>
    <definedName name="T28?item_ext?ТЭ">'[2]28'!$E$8:$E$292,'[2]28'!$H$8:$H$292</definedName>
    <definedName name="T28?item_ext?ЭЭ">'[2]28'!$D$8:$D$292,'[2]28'!$G$8:$G$292</definedName>
    <definedName name="T28?L1.1.x">'[2]28'!$D$16:$I$18,'[2]28'!$D$11:$I$13</definedName>
    <definedName name="T28?L10.1.x">'[2]28'!$D$250:$I$252,'[2]28'!$D$245:$I$247</definedName>
    <definedName name="T28?L11.1.x">'[2]28'!$D$276:$I$278,'[2]28'!$D$271:$I$273</definedName>
    <definedName name="T28?L2.1.x">'[2]28'!$D$42:$I$44,'[2]28'!$D$37:$I$39</definedName>
    <definedName name="T28?L3.1.x">'[2]28'!$D$68:$I$70,'[2]28'!$D$63:$I$65</definedName>
    <definedName name="T28?L4.1.x">'[2]28'!$D$94:$I$96,'[2]28'!$D$89:$I$91</definedName>
    <definedName name="T28?L5.1.x">'[2]28'!$D$120:$I$122,'[2]28'!$D$115:$I$117</definedName>
    <definedName name="T28?L6.1.x">'[2]28'!$D$146:$I$148,'[2]28'!$D$141:$I$143</definedName>
    <definedName name="T28?L7.1.x">'[2]28'!$D$172:$I$174,'[2]28'!$D$167:$I$169</definedName>
    <definedName name="T28?L8.1.x">'[2]28'!$D$198:$I$200,'[2]28'!$D$193:$I$195</definedName>
    <definedName name="T28?L9.1.x">'[2]28'!$D$224:$I$226,'[2]28'!$D$219:$I$221</definedName>
    <definedName name="T28?unit?ГКАЛЧ">'[2]28'!$H$164:$H$187,'[2]28'!$E$164:$E$187</definedName>
    <definedName name="T28?unit?МКВТЧ">'[2]28'!$G$190:$G$213,'[2]28'!$D$190:$D$213</definedName>
    <definedName name="T28?unit?РУБ.ГКАЛ">'[2]28'!$E$216:$E$239,'[2]28'!$E$268:$E$292,'[2]28'!$H$268:$H$292,'[2]28'!$H$216:$H$239</definedName>
    <definedName name="T28?unit?РУБ.ГКАЛЧ.МЕС">'[2]28'!$H$242:$H$265,'[2]28'!$E$242:$E$265</definedName>
    <definedName name="T28?unit?РУБ.ТКВТ.МЕС">'[2]28'!$G$242:$G$265,'[2]28'!$D$242:$D$265</definedName>
    <definedName name="T28?unit?РУБ.ТКВТЧ">'[2]28'!$G$216:$G$239,'[2]28'!$D$268:$D$292,'[2]28'!$G$268:$G$292,'[2]28'!$D$216:$D$239</definedName>
    <definedName name="T28?unit?ТГКАЛ">'[2]28'!$H$190:$H$213,'[2]28'!$E$190:$E$213</definedName>
    <definedName name="T28?unit?ТКВТ">'[2]28'!$G$164:$G$187,'[2]28'!$D$164:$D$187</definedName>
    <definedName name="T28?unit?ТРУБ">'[2]28'!$D$138:$I$161,'[2]28'!$D$8:$I$109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3?ItemComments">'[1]3'!$B$7:$B$21</definedName>
    <definedName name="T3?Items">'[1]3'!$C$7:$C$21</definedName>
    <definedName name="T3?Scope">'[1]3'!$E$7:$X$21</definedName>
    <definedName name="T3?НАП">'[1]3'!$E$5:$X$5</definedName>
    <definedName name="T3_Protect">'[1]3'!$E$8:$X$20</definedName>
    <definedName name="T4?Columns">'[1]4'!$F$7:$AD$7</definedName>
    <definedName name="T4?ItemComments">'[1]4'!$E$8:$E$29</definedName>
    <definedName name="T4?Items">'[1]4'!$C$8:$C$29</definedName>
    <definedName name="T4?Scope">'[1]4'!$F$8:$AD$29</definedName>
    <definedName name="T4?Units">'[1]4'!$D$8:$D$29</definedName>
    <definedName name="T4?НАП">'[1]4'!$F$6:$AD$6</definedName>
    <definedName name="T4_Protect">'[6]4'!$AA$24:$AD$28,'[6]4'!$G$11:$J$17,P1_T4_Protect,P2_T4_Protect</definedName>
    <definedName name="T5?Columns">'[1]5'!$F$7:$AD$7</definedName>
    <definedName name="T5?ItemComments">'[1]5'!$E$8:$E$29</definedName>
    <definedName name="T5?Items">'[1]5'!$C$8:$C$29</definedName>
    <definedName name="T5?Scope">'[1]5'!$F$8:$AD$28</definedName>
    <definedName name="T5?Units">'[1]5'!$D$8:$D$29</definedName>
    <definedName name="T6?Columns">'[1]6'!$C$6:$U$6</definedName>
    <definedName name="T6?FirstYear">'[1]6'!$A$7</definedName>
    <definedName name="T6?Scope">'[1]6'!$C$7:$U$60</definedName>
    <definedName name="T6?НАП">'[1]6'!$C$5:$U$5</definedName>
    <definedName name="T6?ПОТ">'[1]6'!$B$7:$B$60</definedName>
    <definedName name="T6_Protect">'[6]6'!$B$28:$B$37,'[6]6'!$D$28:$H$37,'[6]6'!$J$28:$N$37,'[6]6'!$D$39:$H$41,'[6]6'!$J$39:$N$41,'[6]6'!$B$46:$B$55,P1_T6_Protect</definedName>
    <definedName name="T7?Data">#N/A</definedName>
    <definedName name="TABLE" localSheetId="0">'Приложение 3'!#REF!</definedName>
    <definedName name="TABLE_2" localSheetId="0">'Приложение 3'!#REF!</definedName>
    <definedName name="TP2.1?Columns">'[1]P2.1'!$A$6:$H$6</definedName>
    <definedName name="TP2.1?Scope">'[1]P2.1'!$F$7:$H$44</definedName>
    <definedName name="TP2.1_Protect">'[6]P2.1'!$F$28:$G$37,'[6]P2.1'!$F$40:$G$43,'[6]P2.1'!$F$7:$G$26</definedName>
    <definedName name="TP2.2?Columns">'[1]P2.2'!$A$6:$H$6</definedName>
    <definedName name="TP2.2?Scope">'[1]P2.2'!$F$7:$H$51</definedName>
    <definedName name="TRANSPORT">#REF!</definedName>
    <definedName name="WORK">#REF!</definedName>
    <definedName name="а">#REF!</definedName>
    <definedName name="А1">#REF!</definedName>
    <definedName name="б">[0]!б</definedName>
    <definedName name="БазовыйПериод">#REF!</definedName>
    <definedName name="БазовыйПериод_2">#REF!</definedName>
    <definedName name="в23ё">[0]!в23ё</definedName>
    <definedName name="вв">[0]!вв</definedName>
    <definedName name="вит">#REF!</definedName>
    <definedName name="ддд">#REF!</definedName>
    <definedName name="ДиапазонЗащиты">#REF!,#REF!,#REF!,#REF!,[0]!P1_ДиапазонЗащиты,[0]!P2_ДиапазонЗащиты,[0]!P3_ДиапазонЗащиты,[0]!P4_ДиапазонЗащиты</definedName>
    <definedName name="_xlnm.Print_Titles" localSheetId="0">'Приложение 3'!$13:$13</definedName>
    <definedName name="й">[0]!й</definedName>
    <definedName name="йй">[0]!йй</definedName>
    <definedName name="к">[7]Заголовок!$B$14</definedName>
    <definedName name="ке">[0]!ке</definedName>
    <definedName name="Лист1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">#REF!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атериал">'[8]ВВ втор (Без-1)'!#REF!</definedName>
    <definedName name="мым">[0]!мым</definedName>
    <definedName name="_xlnm.Print_Area" localSheetId="0">'Приложение 3'!$A$1:$H$40</definedName>
    <definedName name="п">[7]Заголовок!$B$16</definedName>
    <definedName name="ПериодРегулирования">[7]Заголовок!$B$14</definedName>
    <definedName name="ПериодРегулирования_2">[7]Заголовок!$B$14</definedName>
    <definedName name="Периоды_18_2">'[6]18.2'!#REF!</definedName>
    <definedName name="ПоследнийГод">[7]Заголовок!$B$16</definedName>
    <definedName name="ПоследнийГод_2">[7]Заголовок!$B$16</definedName>
    <definedName name="расчет">[0]!расчет</definedName>
    <definedName name="с">[0]!с</definedName>
    <definedName name="сс">[0]!сс</definedName>
    <definedName name="сссс">[0]!сссс</definedName>
    <definedName name="ссы">[0]!ссы</definedName>
    <definedName name="ссы2">[0]!ссы2</definedName>
    <definedName name="у">[0]!у</definedName>
    <definedName name="форма">#REF!</definedName>
    <definedName name="ФОРМА1">#REF!</definedName>
    <definedName name="ц">[0]!ц</definedName>
    <definedName name="цу">[0]!цу</definedName>
    <definedName name="ыв">[0]!ыв</definedName>
    <definedName name="ыыыы">[0]!ыыыы</definedName>
  </definedNames>
  <calcPr calcId="191029"/>
</workbook>
</file>

<file path=xl/calcChain.xml><?xml version="1.0" encoding="utf-8"?>
<calcChain xmlns="http://schemas.openxmlformats.org/spreadsheetml/2006/main">
  <c r="H27" i="1" l="1"/>
  <c r="H22" i="1" s="1"/>
  <c r="H25" i="1"/>
  <c r="H15" i="1"/>
  <c r="H20" i="1" l="1"/>
  <c r="H21" i="1"/>
  <c r="H19" i="1" l="1"/>
  <c r="G25" i="1"/>
  <c r="G29" i="1"/>
  <c r="G32" i="1" s="1"/>
  <c r="G27" i="1"/>
  <c r="G23" i="1"/>
  <c r="G21" i="1"/>
  <c r="G20" i="1"/>
  <c r="G18" i="1"/>
  <c r="G17" i="1"/>
  <c r="G15" i="1"/>
  <c r="F29" i="1"/>
  <c r="F32" i="1" s="1"/>
  <c r="E28" i="1"/>
  <c r="D28" i="1"/>
  <c r="C28" i="1"/>
  <c r="F27" i="1"/>
  <c r="F25" i="1"/>
  <c r="E25" i="1"/>
  <c r="D25" i="1"/>
  <c r="C25" i="1"/>
  <c r="F23" i="1"/>
  <c r="E23" i="1"/>
  <c r="D22" i="1"/>
  <c r="C22" i="1"/>
  <c r="F21" i="1"/>
  <c r="D21" i="1"/>
  <c r="C21" i="1"/>
  <c r="F20" i="1"/>
  <c r="D20" i="1"/>
  <c r="C20" i="1"/>
  <c r="C19" i="1"/>
  <c r="C14" i="1" s="1"/>
  <c r="F18" i="1"/>
  <c r="F17" i="1"/>
  <c r="F15" i="1"/>
  <c r="E15" i="1"/>
  <c r="D15" i="1"/>
  <c r="C15" i="1"/>
  <c r="E22" i="1" l="1"/>
  <c r="E19" i="1" s="1"/>
  <c r="E14" i="1" s="1"/>
  <c r="D19" i="1"/>
  <c r="D14" i="1" s="1"/>
  <c r="H28" i="1"/>
  <c r="H14" i="1" s="1"/>
  <c r="G22" i="1"/>
  <c r="G19" i="1" s="1"/>
  <c r="F22" i="1"/>
  <c r="F19" i="1" s="1"/>
  <c r="G28" i="1"/>
  <c r="F28" i="1"/>
  <c r="G14" i="1" l="1"/>
  <c r="F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Виктория</author>
  </authors>
  <commentList>
    <comment ref="F1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Виктория:</t>
        </r>
        <r>
          <rPr>
            <sz val="9"/>
            <color indexed="81"/>
            <rFont val="Tahoma"/>
            <family val="2"/>
            <charset val="204"/>
          </rPr>
          <t xml:space="preserve">
4,9,13</t>
        </r>
      </text>
    </comment>
    <comment ref="F2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Виктория:</t>
        </r>
        <r>
          <rPr>
            <sz val="9"/>
            <color indexed="81"/>
            <rFont val="Tahoma"/>
            <family val="2"/>
            <charset val="204"/>
          </rPr>
          <t xml:space="preserve">
15</t>
        </r>
      </text>
    </comment>
    <comment ref="F25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Виктория:</t>
        </r>
        <r>
          <rPr>
            <sz val="9"/>
            <color indexed="81"/>
            <rFont val="Tahoma"/>
            <family val="2"/>
            <charset val="204"/>
          </rPr>
          <t xml:space="preserve">
3, 6, 11, 10, 12, 14</t>
        </r>
      </text>
    </comment>
  </commentList>
</comments>
</file>

<file path=xl/sharedStrings.xml><?xml version="1.0" encoding="utf-8"?>
<sst xmlns="http://schemas.openxmlformats.org/spreadsheetml/2006/main" count="53" uniqueCount="52">
  <si>
    <t>Приложение № 3</t>
  </si>
  <si>
    <t>тыс. руб.</t>
  </si>
  <si>
    <t>№ п/п</t>
  </si>
  <si>
    <t>Показатели</t>
  </si>
  <si>
    <t>Данные за 2019 год</t>
  </si>
  <si>
    <t>Данные за 2020 год</t>
  </si>
  <si>
    <t>Данные за 2021 год</t>
  </si>
  <si>
    <t>Данные за 2022 год</t>
  </si>
  <si>
    <t>1.</t>
  </si>
  <si>
    <t>Расходы на выполнение мероприятий по технологическому присоединению - всего</t>
  </si>
  <si>
    <t>1.1.</t>
  </si>
  <si>
    <t>вспомогательные материалы</t>
  </si>
  <si>
    <t>энергия на хозяйственные нужды</t>
  </si>
  <si>
    <t>1.3.</t>
  </si>
  <si>
    <t>оплата труда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</si>
  <si>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</si>
  <si>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</si>
  <si>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</si>
  <si>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</si>
  <si>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</si>
  <si>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</si>
  <si>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</si>
  <si>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</si>
  <si>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</si>
  <si>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том числе:</t>
  </si>
  <si>
    <t>1.5.3.1.</t>
  </si>
  <si>
    <t>услуги связи</t>
  </si>
  <si>
    <t>1.5.3.2.</t>
  </si>
  <si>
    <t>расходы на охрану и пожарную 
безопасность</t>
  </si>
  <si>
    <t>1.5.3.3.</t>
  </si>
  <si>
    <t>расходы на информационное 
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</si>
  <si>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</si>
  <si>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</si>
  <si>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</si>
  <si>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</si>
  <si>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</si>
  <si>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</si>
  <si>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</si>
  <si>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</si>
  <si>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</si>
  <si>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%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</si>
  <si>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</si>
  <si>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</si>
  <si>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</si>
  <si>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</si>
  <si>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>Генеральный директор</t>
  </si>
  <si>
    <t>К.Б. Аликов</t>
  </si>
  <si>
    <t>А.С. Подопригора</t>
  </si>
  <si>
    <t>Данные за 2023 год</t>
  </si>
  <si>
    <t>Заместитель генерального директора по экономике и финансам</t>
  </si>
  <si>
    <t>Данные за 2024 год</t>
  </si>
  <si>
    <t>Расчет фактических расходов на выполнение мероприятий
по технологическому присоединению, предусмотренных подпунктами "а" и "в" пункта 16 Методических указаний, за 2022-2024гг.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</si>
</sst>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&quot;$&quot;#,##0_);[Red]\(&quot;$&quot;#,##0\)"/>
    <numFmt numFmtId="167" formatCode="_-* #,##0.00&quot;р.&quot;_-;\-* #,##0.00&quot;р.&quot;_-;_-* &quot;-&quot;??&quot;р.&quot;_-;_-@_-"/>
    <numFmt numFmtId="168" formatCode="General_)"/>
  </numFmts>
  <fonts count="3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</font>
    <font>
      <sz val="10"/>
      <name val="Arial Cyr"/>
    </font>
    <font>
      <sz val="10"/>
      <name val="Helv"/>
      <charset val="204"/>
    </font>
    <font>
      <sz val="10"/>
      <name val="MS Sans Serif"/>
      <family val="2"/>
      <charset val="204"/>
    </font>
    <font>
      <sz val="9.5"/>
      <name val="MS Sans Serif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9"/>
      <name val="HelvDL"/>
    </font>
    <font>
      <sz val="9"/>
      <name val="HelvDL"/>
    </font>
    <font>
      <sz val="10"/>
      <name val="NTHarmonica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0" borderId="0"/>
    <xf numFmtId="0" fontId="13" fillId="0" borderId="0"/>
    <xf numFmtId="0" fontId="14" fillId="0" borderId="0"/>
    <xf numFmtId="0" fontId="15" fillId="0" borderId="0"/>
    <xf numFmtId="0" fontId="13" fillId="0" borderId="0"/>
    <xf numFmtId="0" fontId="14" fillId="0" borderId="0" applyBorder="0"/>
    <xf numFmtId="0" fontId="3" fillId="0" borderId="0" applyBorder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7" fillId="0" borderId="0"/>
    <xf numFmtId="0" fontId="18" fillId="0" borderId="0"/>
    <xf numFmtId="0" fontId="19" fillId="0" borderId="0" applyNumberFormat="0">
      <alignment horizontal="left"/>
    </xf>
    <xf numFmtId="168" fontId="20" fillId="0" borderId="3">
      <protection locked="0"/>
    </xf>
    <xf numFmtId="0" fontId="21" fillId="0" borderId="0" applyBorder="0">
      <alignment horizontal="center" vertical="center" wrapText="1"/>
    </xf>
    <xf numFmtId="0" fontId="22" fillId="0" borderId="4" applyBorder="0">
      <alignment horizontal="center" vertical="center" wrapText="1"/>
    </xf>
    <xf numFmtId="168" fontId="23" fillId="2" borderId="3"/>
    <xf numFmtId="4" fontId="24" fillId="3" borderId="2" applyBorder="0">
      <alignment horizontal="right"/>
    </xf>
    <xf numFmtId="4" fontId="25" fillId="0" borderId="0" applyBorder="0">
      <alignment horizontal="right" vertical="top" wrapText="1"/>
    </xf>
    <xf numFmtId="0" fontId="5" fillId="0" borderId="5">
      <alignment horizontal="center" wrapText="1"/>
    </xf>
    <xf numFmtId="0" fontId="26" fillId="4" borderId="0" applyFill="0">
      <alignment wrapText="1"/>
    </xf>
    <xf numFmtId="0" fontId="26" fillId="4" borderId="0" applyFill="0">
      <alignment wrapText="1"/>
    </xf>
    <xf numFmtId="0" fontId="27" fillId="0" borderId="0">
      <alignment horizontal="center" vertical="top" wrapText="1"/>
    </xf>
    <xf numFmtId="0" fontId="28" fillId="0" borderId="0">
      <alignment horizontal="center" vertical="center" wrapText="1"/>
    </xf>
    <xf numFmtId="0" fontId="29" fillId="0" borderId="0">
      <alignment vertical="top"/>
    </xf>
    <xf numFmtId="0" fontId="2" fillId="0" borderId="0"/>
    <xf numFmtId="0" fontId="2" fillId="0" borderId="0"/>
    <xf numFmtId="0" fontId="3" fillId="0" borderId="0"/>
    <xf numFmtId="0" fontId="30" fillId="0" borderId="0">
      <alignment vertical="top" wrapText="1"/>
    </xf>
    <xf numFmtId="49" fontId="26" fillId="0" borderId="0">
      <alignment horizontal="center"/>
    </xf>
    <xf numFmtId="0" fontId="5" fillId="0" borderId="0">
      <alignment horizontal="center"/>
    </xf>
    <xf numFmtId="164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4" fontId="24" fillId="4" borderId="0" applyBorder="0">
      <alignment horizontal="right"/>
    </xf>
    <xf numFmtId="4" fontId="24" fillId="4" borderId="6" applyBorder="0">
      <alignment horizontal="right"/>
    </xf>
    <xf numFmtId="4" fontId="24" fillId="4" borderId="2" applyFont="0" applyBorder="0">
      <alignment horizontal="right"/>
    </xf>
    <xf numFmtId="4" fontId="32" fillId="0" borderId="0">
      <alignment horizontal="right" vertical="top"/>
    </xf>
    <xf numFmtId="0" fontId="1" fillId="0" borderId="0"/>
    <xf numFmtId="0" fontId="1" fillId="0" borderId="0"/>
  </cellStyleXfs>
  <cellXfs count="33">
    <xf numFmtId="0" fontId="0" fillId="0" borderId="0" xfId="0"/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49" fontId="4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  <xf numFmtId="4" fontId="10" fillId="0" borderId="0" xfId="0" applyNumberFormat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</cellXfs>
  <cellStyles count="42">
    <cellStyle name="_EKSPERT" xfId="1" xr:uid="{00000000-0005-0000-0000-000000000000}"/>
    <cellStyle name="_амортизация 2007-2008" xfId="2" xr:uid="{00000000-0005-0000-0000-000001000000}"/>
    <cellStyle name="_Расчет на 2008 год" xfId="3" xr:uid="{00000000-0005-0000-0000-000002000000}"/>
    <cellStyle name="_СЭИ Программа ПР на 09-11г от 26.10.2008г 12-45 " xfId="4" xr:uid="{00000000-0005-0000-0000-000003000000}"/>
    <cellStyle name="_шаблон сети от системщиков(дима)" xfId="5" xr:uid="{00000000-0005-0000-0000-000004000000}"/>
    <cellStyle name="1" xfId="6" xr:uid="{00000000-0005-0000-0000-000005000000}"/>
    <cellStyle name="1_EKSPERT" xfId="7" xr:uid="{00000000-0005-0000-0000-000006000000}"/>
    <cellStyle name="Comma [0]_laroux" xfId="8" xr:uid="{00000000-0005-0000-0000-000007000000}"/>
    <cellStyle name="Comma_laroux" xfId="9" xr:uid="{00000000-0005-0000-0000-000008000000}"/>
    <cellStyle name="Currency [0]" xfId="10" xr:uid="{00000000-0005-0000-0000-000009000000}"/>
    <cellStyle name="Currency [0] 2" xfId="11" xr:uid="{00000000-0005-0000-0000-00000A000000}"/>
    <cellStyle name="Currency_laroux" xfId="12" xr:uid="{00000000-0005-0000-0000-00000B000000}"/>
    <cellStyle name="Normal_F0216" xfId="13" xr:uid="{00000000-0005-0000-0000-00000C000000}"/>
    <cellStyle name="Normal1" xfId="14" xr:uid="{00000000-0005-0000-0000-00000D000000}"/>
    <cellStyle name="Price_Body" xfId="15" xr:uid="{00000000-0005-0000-0000-00000E000000}"/>
    <cellStyle name="Беззащитный" xfId="16" xr:uid="{00000000-0005-0000-0000-00000F000000}"/>
    <cellStyle name="Заголовок" xfId="17" xr:uid="{00000000-0005-0000-0000-000010000000}"/>
    <cellStyle name="ЗаголовокСтолбца" xfId="18" xr:uid="{00000000-0005-0000-0000-000011000000}"/>
    <cellStyle name="Защитный" xfId="19" xr:uid="{00000000-0005-0000-0000-000012000000}"/>
    <cellStyle name="Значение" xfId="20" xr:uid="{00000000-0005-0000-0000-000013000000}"/>
    <cellStyle name="Итоги" xfId="21" xr:uid="{00000000-0005-0000-0000-000014000000}"/>
    <cellStyle name="ЛокСмета" xfId="22" xr:uid="{00000000-0005-0000-0000-000015000000}"/>
    <cellStyle name="Мои наименования показателей" xfId="23" xr:uid="{00000000-0005-0000-0000-000016000000}"/>
    <cellStyle name="Мои наименования показателей 2" xfId="24" xr:uid="{00000000-0005-0000-0000-000017000000}"/>
    <cellStyle name="Мой заголовок" xfId="25" xr:uid="{00000000-0005-0000-0000-000018000000}"/>
    <cellStyle name="Мой заголовок листа" xfId="26" xr:uid="{00000000-0005-0000-0000-000019000000}"/>
    <cellStyle name="Обычнsй" xfId="27" xr:uid="{00000000-0005-0000-0000-00001A000000}"/>
    <cellStyle name="Обычный" xfId="0" builtinId="0"/>
    <cellStyle name="Обычный 2" xfId="28" xr:uid="{00000000-0005-0000-0000-00001C000000}"/>
    <cellStyle name="Обычный 2 2" xfId="29" xr:uid="{00000000-0005-0000-0000-00001D000000}"/>
    <cellStyle name="Обычный 2 2 2" xfId="41" xr:uid="{F6B48387-5192-4D24-85FF-3D721D2300A9}"/>
    <cellStyle name="Обычный 2 3" xfId="40" xr:uid="{2E8BE210-067B-4809-B156-AC23D08555B4}"/>
    <cellStyle name="Обычный 3" xfId="30" xr:uid="{00000000-0005-0000-0000-00001E000000}"/>
    <cellStyle name="Перенос_слов" xfId="31" xr:uid="{00000000-0005-0000-0000-00001F000000}"/>
    <cellStyle name="Текстовый" xfId="32" xr:uid="{00000000-0005-0000-0000-000020000000}"/>
    <cellStyle name="Титул" xfId="33" xr:uid="{00000000-0005-0000-0000-000021000000}"/>
    <cellStyle name="Тысячи [0]_3Com" xfId="34" xr:uid="{00000000-0005-0000-0000-000022000000}"/>
    <cellStyle name="Тысячи_3Com" xfId="35" xr:uid="{00000000-0005-0000-0000-000023000000}"/>
    <cellStyle name="Формула" xfId="36" xr:uid="{00000000-0005-0000-0000-000024000000}"/>
    <cellStyle name="ФормулаВБ" xfId="37" xr:uid="{00000000-0005-0000-0000-000025000000}"/>
    <cellStyle name="ФормулаНаКонтроль" xfId="38" xr:uid="{00000000-0005-0000-0000-000026000000}"/>
    <cellStyle name="Хво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Documents%20and%20Settings\peopn\Local%20Settings\Temporary%20Internet%20Files\Content.IE5\A94KM31Q\Documents%20and%20Settings\&#1054;&#1083;&#1100;&#1075;&#1072;%20&#1048;&#1074;&#1072;&#1085;&#1086;&#1074;&#1085;&#1072;\&#1056;&#1072;&#1073;&#1086;&#1095;&#1080;&#1081;%20&#1089;&#1090;&#1086;&#1083;\&#1056;&#1072;&#1089;&#1095;&#1077;&#1090;%20&#1090;&#1072;&#1088;&#1080;&#1092;&#1086;&#1074;%20&#1085;&#1072;%202008%20&#1075;&#1086;&#1076;%20%20&#1074;&#1090;&#1086;&#1088;&#1080;&#1095;&#1085;&#1086;%2029.0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&#1056;&#1040;&#1041;&#1054;&#1063;&#1040;&#1071;/&#1054;&#1058;&#1063;&#1045;&#1058;&#1067;%20&#1089;&#1086;&#1073;&#1089;&#1090;&#1074;&#1077;&#1085;&#1085;&#1080;&#1082;&#1072;&#1084;/2023/&#1044;&#1077;&#1082;&#1072;&#1073;&#1088;&#1100;/&#1040;&#1085;&#1072;&#1083;&#1080;&#1079;%20&#1079;&#1072;&#1090;&#1088;&#1072;&#1090;%20&#1087;&#1086;%20&#1089;&#1083;&#1091;&#1078;&#1073;&#1072;&#1084;%20&#1103;&#1085;&#1074;&#1072;&#1088;&#1100;-&#1076;&#1077;&#1082;&#1072;&#1073;&#1088;&#1100;%202023&#1075;.%20&#1089;%20&#1088;&#1072;&#1089;&#1087;&#1088;&#1077;&#1076;&#1077;&#1083;&#1077;&#1085;&#1080;&#1077;&#1084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&#1056;&#1040;&#1041;&#1054;&#1063;&#1040;&#1071;/&#1054;&#1058;&#1063;&#1045;&#1058;&#1067;%20&#1089;&#1086;&#1073;&#1089;&#1090;&#1074;&#1077;&#1085;&#1085;&#1080;&#1082;&#1072;&#1084;/2022/&#1044;&#1077;&#1082;&#1072;&#1073;&#1088;&#1100;/&#1056;&#1072;&#1089;&#1096;&#1080;&#1092;&#1088;.%20&#1089;&#1090;&#1088;.2350%20(100)%20&#1092;-2%20&#1073;&#1072;&#1083;&#1072;&#1085;&#1089;&#1072;%20&#1079;&#1072;%202022%20&#1075;&#1086;&#1076;%20&#1076;&#1083;&#1103;%20&#1086;&#1090;&#1095;&#1077;&#1090;&#1085;&#1086;&#1089;&#1090;&#1080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&#1056;&#1040;&#1041;&#1054;&#1063;&#1040;&#1071;/&#1054;&#1058;&#1063;&#1045;&#1058;&#1067;%20&#1089;&#1086;&#1073;&#1089;&#1090;&#1074;&#1077;&#1085;&#1085;&#1080;&#1082;&#1072;&#1084;/2023/&#1044;&#1077;&#1082;&#1072;&#1073;&#1088;&#1100;/&#1056;&#1072;&#1089;&#1096;&#1080;&#1092;&#1088;.%20&#1089;&#1090;&#1088;.2350%20(100)%20&#1092;-2%20&#1073;&#1072;&#1083;&#1072;&#1085;&#1089;&#1072;%20&#1079;&#1072;%20&#1103;&#1085;&#1074;&#1072;&#1088;&#1100;-&#1076;&#1077;&#1082;&#1072;&#1073;&#1088;&#1100;%202023%20&#1075;&#1086;&#1076;%20&#8212;%20&#1082;&#1086;&#1087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&#1052;&#1086;&#1080;%20&#1076;&#1086;&#1082;&#1091;&#1084;&#1077;&#1085;&#1090;&#1099;\&#1041;&#1055;-2006%20&#1075;\&#1053;&#1086;&#1074;&#1072;&#1103;%20&#1087;&#1072;&#1087;&#1082;&#1072;\2004%20&#1043;&#1054;&#1044;\&#1040;&#1050;&#1058;&#1067;%202004\&#1052;&#1072;&#1088;&#1090;\NES\&#1047;&#1072;&#1097;&#1080;&#1090;&#1072;%20&#1096;&#1080;&#108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Documents%20and%20Settings\operator\&#1056;&#1072;&#1073;&#1086;&#1095;&#1080;&#1081;%20&#1089;&#1090;&#1086;&#1083;\&#1048;&#1074;&#1072;&#1085;&#1086;&#1074;&#1072;\&#1088;&#1072;&#1079;&#1076;&#1077;&#1083;&#1077;&#1085;&#1080;&#1077;%20&#1090;&#1072;&#1088;&#1080;&#1092;&#1072;\&#1088;&#1072;&#1079;&#1076;&#1077;&#1083;%20&#1090;&#1072;&#1088;&#1080;&#1092;&#1072;%202007\&#1057;&#1069;&#1048;\&#1072;&#1084;&#1086;&#1088;&#1090;&#1080;&#1079;&#1072;&#1094;&#1080;&#1103;%202007-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Documents%20and%20Settings\operator\&#1056;&#1072;&#1073;&#1086;&#1095;&#1080;&#1081;%20&#1089;&#1090;&#1086;&#1083;\&#1048;&#1074;&#1072;&#1085;&#1086;&#1074;&#1072;\&#1088;&#1072;&#1079;&#1076;&#1077;&#1083;&#1077;&#1085;&#1080;&#1077;%20&#1090;&#1072;&#1088;&#1080;&#1092;&#1072;\&#1088;&#1072;&#1079;&#1076;&#1077;&#1083;%20&#1090;&#1072;&#1088;&#1080;&#1092;&#1072;%202007\&#1057;&#1069;&#1048;\1.17%20&#1089;&#1101;&#108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Documents%20and%20Settings\operator\&#1052;&#1086;&#1080;%20&#1076;&#1086;&#1082;&#1091;&#1084;&#1077;&#1085;&#1090;&#1099;\&#1056;&#1040;&#1057;&#1063;&#1045;&#1058;&#1067;%20&#1058;&#1040;&#1056;&#1048;&#1060;&#1054;&#1042;%20&#1053;&#1040;%202008%20&#1043;&#1054;&#1044;\&#1056;&#1040;&#1057;&#1063;&#1045;&#1058;%20&#1052;&#1054;&#1049;\&#1056;&#1072;&#1089;&#1095;&#1077;&#1090;%20&#1085;&#1072;%202008%20&#1075;&#1086;&#107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Documents%20and%20Settings\otp2\&#1052;&#1086;&#1080;%20&#1076;&#1086;&#1082;&#1091;&#1084;&#1077;&#1085;&#1090;&#1099;\&#1044;&#1086;&#1082;&#1091;&#1084;&#1077;&#1085;&#1090;&#1099;\&#1050;&#1072;&#1083;&#1100;&#1082;&#1091;&#1083;&#1103;&#1094;&#1080;&#1080;\&#1050;&#1069;&#1059;&#1050;\&#1043;&#1045;&#1053;&#1045;&#1056;&#1040;&#1062;&#1048;&#1071;%20&#1056;&#1054;&#1057;&#1057;&#1048;&#1048;%20&#1045;&#1048;&#1040;&#1057;\&#1054;&#1040;&#1054;%20&#1050;&#1072;&#1089;&#1082;&#1072;&#1076;%20&#1053;&#1080;&#1078;&#1085;&#1077;-&#1063;&#1077;&#1088;&#1077;&#1082;&#1089;&#1082;&#1080;&#1093;%20&#1043;&#1069;&#1057;%20(&#1086;&#1089;&#1085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&#1052;&#1086;&#1080;%20&#1076;&#1086;&#1082;&#1091;&#1084;&#1077;&#1085;&#1090;&#1099;\&#1041;&#1055;-2006%20&#1075;\&#1053;&#1086;&#1074;&#1072;&#1103;%20&#1087;&#1072;&#1087;&#1082;&#1072;\2004%20&#1043;&#1054;&#1044;\&#1040;&#1050;&#1058;&#1067;%202004\&#1052;&#1072;&#1088;&#1090;\WINDOWS\&#1056;&#1072;&#1073;&#1086;&#1095;&#1080;&#1081;%20&#1089;&#1090;&#1086;&#1083;\&#1057;&#1084;&#1077;&#1090;&#1072;\NES\&#1042;&#1072;&#1082;&#1091;&#1091;&#1084;&#1085;&#1099;&#1081;%20&#1074;&#1099;&#1082;&#1083;&#1102;&#1095;&#1072;&#1090;&#1077;&#1083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&#1056;&#1040;&#1041;&#1054;&#1063;&#1040;&#1071;/&#1054;&#1058;&#1063;&#1045;&#1058;&#1067;%20&#1089;&#1086;&#1073;&#1089;&#1090;&#1074;&#1077;&#1085;&#1085;&#1080;&#1082;&#1072;&#1084;/2022/&#1044;&#1077;&#1082;&#1072;&#1073;&#1088;&#1100;/&#1040;&#1085;&#1072;&#1083;&#1080;&#1079;%20&#1079;&#1072;&#1090;&#1088;&#1072;&#1090;%20&#1087;&#1086;%20&#1089;&#1083;&#1091;&#1078;&#1073;&#1072;&#1084;%202022&#1075;.%20&#1089;%20&#1088;&#1072;&#1089;&#1087;&#1088;&#1077;&#1076;&#1077;&#1083;&#1077;&#1085;&#1080;&#1077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анализ роста"/>
      <sheetName val="титул"/>
      <sheetName val="1.2.2.И"/>
      <sheetName val="1.3.И"/>
      <sheetName val="1.4."/>
      <sheetName val="1.5.И"/>
      <sheetName val="1.6.И"/>
      <sheetName val="1.12.а"/>
      <sheetName val="1.12.И"/>
      <sheetName val="1.13.И"/>
      <sheetName val="1.15."/>
      <sheetName val="анализ роста к факту И"/>
      <sheetName val="прочие"/>
      <sheetName val="1.18.2."/>
      <sheetName val="1.16."/>
      <sheetName val="1.16. (08.10.07)"/>
      <sheetName val="1.16. жкх"/>
      <sheetName val="1.17."/>
      <sheetName val="1.17.1."/>
      <sheetName val="1.17.2."/>
      <sheetName val="1.20."/>
      <sheetName val="1.20.3"/>
      <sheetName val="1.21.3"/>
      <sheetName val="1.24."/>
      <sheetName val="1.25."/>
      <sheetName val="1.27."/>
      <sheetName val="Таб П2.1И"/>
      <sheetName val="ТабП.2.2И"/>
      <sheetName val="расчет"/>
      <sheetName val="расчет аморт"/>
      <sheetName val="тбо 2006И"/>
      <sheetName val="тепло 2006И"/>
      <sheetName val="вода 2006И"/>
      <sheetName val="мусор"/>
      <sheetName val="вода"/>
      <sheetName val="дезин"/>
      <sheetName val="9.8.6."/>
      <sheetName val="9.8.1."/>
      <sheetName val="9.8.23"/>
      <sheetName val="9.2."/>
      <sheetName val="несчас"/>
      <sheetName val="опасные"/>
      <sheetName val="автограж"/>
      <sheetName val="9.7.4."/>
      <sheetName val="9.6."/>
      <sheetName val="ЕСН"/>
      <sheetName val="ЕСНа"/>
      <sheetName val="9.8.2.а"/>
      <sheetName val="9.8.2."/>
      <sheetName val="9.8.3.-9.8.5."/>
      <sheetName val="сбор выр"/>
      <sheetName val="9.8.7."/>
      <sheetName val="9.8.8."/>
      <sheetName val="9.8.9."/>
      <sheetName val="9.8.10."/>
      <sheetName val="9.8.10.а"/>
      <sheetName val="9.8.12."/>
      <sheetName val="9.8.13."/>
      <sheetName val="9.3."/>
      <sheetName val="9.8.14. 9.8.15"/>
      <sheetName val="9.8.16"/>
      <sheetName val="9.8.17"/>
      <sheetName val="9.8.18"/>
      <sheetName val="9.8.19  9.8.20"/>
      <sheetName val="расчет конвертов"/>
      <sheetName val="9.8.21."/>
      <sheetName val="9.8.22"/>
      <sheetName val="9.8.23."/>
      <sheetName val="9.8.24."/>
      <sheetName val="9.8.25."/>
      <sheetName val="9.8.26."/>
      <sheetName val="9.8.27.  9.8.28."/>
      <sheetName val="услуги пр хар"/>
      <sheetName val="СБЫТ числ"/>
      <sheetName val="СБЫТ зарп"/>
      <sheetName val="СМУП  числ"/>
      <sheetName val="СМУП  зарп"/>
      <sheetName val="факт 2004"/>
      <sheetName val="расчет числ по ЖКХ"/>
      <sheetName val="приб на соц разв по ЖКХ"/>
      <sheetName val="ступень оплаты"/>
      <sheetName val="выпадающие по 2006 (3)"/>
      <sheetName val="выпадающие по 2006"/>
      <sheetName val="выпдающ 05-06"/>
      <sheetName val="выпадающ 2004"/>
      <sheetName val="выпадающ 2005"/>
      <sheetName val="титул (сб)"/>
      <sheetName val="1 (сб)"/>
      <sheetName val="2(сб)"/>
      <sheetName val="3 (сб)"/>
      <sheetName val="4(сб)"/>
      <sheetName val="5(сб)"/>
      <sheetName val="6(сб)"/>
      <sheetName val="7 (сб)"/>
      <sheetName val="8(сб)"/>
      <sheetName val="анализ роста к факту И (2)"/>
      <sheetName val="17_1"/>
      <sheetName val="18_2"/>
      <sheetName val="20_1"/>
      <sheetName val="21_3"/>
      <sheetName val="P2_1"/>
      <sheetName val="P2_2"/>
    </sheetNames>
    <sheetDataSet>
      <sheetData sheetId="0"/>
      <sheetData sheetId="1" refreshError="1">
        <row r="1">
          <cell r="G1" t="str">
            <v>Титульный лист</v>
          </cell>
        </row>
        <row r="2">
          <cell r="A2" t="str">
            <v>РАСЧЕТ ТАРИФОВ НА УСЛУГИ ПО ПЕРЕДАЧЕ ЭЛЕКТРИЧЕСКОЙ ЭНЕРГИИ</v>
          </cell>
        </row>
        <row r="6">
          <cell r="A6" t="str">
            <v>Наименование организации:</v>
          </cell>
          <cell r="B6" t="str">
            <v>Ставропольское муниципальное унитарное предприятие "Горэлектросеть"</v>
          </cell>
        </row>
        <row r="7">
          <cell r="A7" t="str">
            <v>Почтовый адрес:</v>
          </cell>
          <cell r="B7" t="str">
            <v>г. Ставрополь ул. Суворова,2</v>
          </cell>
        </row>
        <row r="9">
          <cell r="A9" t="str">
            <v>Код</v>
          </cell>
        </row>
        <row r="10">
          <cell r="A10" t="str">
            <v>отчитывающейся организации по ОКПО</v>
          </cell>
          <cell r="B10" t="str">
            <v>вида деятельности</v>
          </cell>
          <cell r="C10" t="str">
            <v xml:space="preserve">отрасли по ОКОНХ </v>
          </cell>
          <cell r="D10" t="str">
            <v>территории по ОКАТО</v>
          </cell>
          <cell r="E10" t="str">
            <v>министерства (ведомства), органа управления по ОКОГУ</v>
          </cell>
          <cell r="F10" t="str">
            <v>организационно-правовой формы по ОКОПФ</v>
          </cell>
          <cell r="G10" t="str">
            <v>формы собственности по ОКФС</v>
          </cell>
        </row>
        <row r="11">
          <cell r="A11">
            <v>1</v>
          </cell>
          <cell r="B11">
            <v>2</v>
          </cell>
          <cell r="C11">
            <v>3</v>
          </cell>
          <cell r="D11">
            <v>4</v>
          </cell>
          <cell r="E11">
            <v>5</v>
          </cell>
          <cell r="F11">
            <v>6</v>
          </cell>
          <cell r="G11">
            <v>7</v>
          </cell>
        </row>
        <row r="12">
          <cell r="A12" t="str">
            <v>03255048</v>
          </cell>
          <cell r="B12" t="str">
            <v>40.10.2</v>
          </cell>
          <cell r="C12" t="str">
            <v>11170</v>
          </cell>
          <cell r="D12" t="str">
            <v>07401366000</v>
          </cell>
          <cell r="E12" t="str">
            <v>49007</v>
          </cell>
          <cell r="F12" t="str">
            <v>42</v>
          </cell>
          <cell r="G12">
            <v>14</v>
          </cell>
        </row>
        <row r="14">
          <cell r="A14" t="str">
            <v>Период регулирования</v>
          </cell>
          <cell r="B14">
            <v>2007</v>
          </cell>
        </row>
        <row r="15">
          <cell r="A15" t="str">
            <v>Базовый период</v>
          </cell>
          <cell r="B15">
            <v>2006</v>
          </cell>
        </row>
      </sheetData>
      <sheetData sheetId="2" refreshError="1">
        <row r="3">
          <cell r="A3" t="str">
            <v>Титульный лист РАСЧЕТ ТАРИФОВ НА УСЛУГИ ПО ПЕРЕДАЧЕ ЭЛЕКТРИЧЕСКОЙ ЭНЕРГИИ</v>
          </cell>
        </row>
      </sheetData>
      <sheetData sheetId="3" refreshError="1">
        <row r="5">
          <cell r="E5" t="str">
            <v>ВН</v>
          </cell>
          <cell r="F5" t="str">
            <v>СН1</v>
          </cell>
          <cell r="G5" t="str">
            <v>СН2</v>
          </cell>
          <cell r="H5" t="str">
            <v>НН</v>
          </cell>
          <cell r="I5" t="str">
            <v>ВН</v>
          </cell>
          <cell r="J5" t="str">
            <v>СН1</v>
          </cell>
          <cell r="K5" t="str">
            <v>СН2</v>
          </cell>
          <cell r="L5" t="str">
            <v>НН</v>
          </cell>
          <cell r="M5" t="str">
            <v>ВН</v>
          </cell>
          <cell r="N5" t="str">
            <v>СН1</v>
          </cell>
          <cell r="O5" t="str">
            <v>СН2</v>
          </cell>
          <cell r="P5" t="str">
            <v>НН</v>
          </cell>
          <cell r="Q5" t="str">
            <v>ВН</v>
          </cell>
          <cell r="R5" t="str">
            <v>СН1</v>
          </cell>
          <cell r="S5" t="str">
            <v>СН2</v>
          </cell>
          <cell r="T5" t="str">
            <v>НН</v>
          </cell>
          <cell r="U5" t="str">
            <v>ВН</v>
          </cell>
          <cell r="V5" t="str">
            <v>СН1</v>
          </cell>
          <cell r="W5" t="str">
            <v>СН2</v>
          </cell>
          <cell r="X5" t="str">
            <v>НН</v>
          </cell>
        </row>
        <row r="6">
          <cell r="E6" t="str">
            <v>4</v>
          </cell>
          <cell r="F6" t="str">
            <v>5</v>
          </cell>
          <cell r="G6" t="str">
            <v>6</v>
          </cell>
          <cell r="H6" t="str">
            <v>7</v>
          </cell>
          <cell r="I6" t="str">
            <v>8</v>
          </cell>
          <cell r="J6" t="str">
            <v>9</v>
          </cell>
          <cell r="K6" t="str">
            <v>10</v>
          </cell>
          <cell r="L6" t="str">
            <v>11</v>
          </cell>
          <cell r="M6" t="str">
            <v>12</v>
          </cell>
          <cell r="N6" t="str">
            <v>13</v>
          </cell>
          <cell r="O6" t="str">
            <v>14</v>
          </cell>
          <cell r="P6" t="str">
            <v>15</v>
          </cell>
          <cell r="Q6" t="str">
            <v>16</v>
          </cell>
          <cell r="R6" t="str">
            <v>17</v>
          </cell>
          <cell r="S6" t="str">
            <v>18</v>
          </cell>
          <cell r="T6" t="str">
            <v>19</v>
          </cell>
          <cell r="U6" t="str">
            <v>20</v>
          </cell>
          <cell r="V6" t="str">
            <v>21</v>
          </cell>
          <cell r="W6" t="str">
            <v>22</v>
          </cell>
          <cell r="X6" t="str">
            <v>23</v>
          </cell>
        </row>
        <row r="7">
          <cell r="B7" t="str">
            <v>Условно-постоянные потери</v>
          </cell>
          <cell r="C7" t="str">
            <v>L1</v>
          </cell>
          <cell r="E7">
            <v>0</v>
          </cell>
          <cell r="F7">
            <v>0</v>
          </cell>
          <cell r="G7">
            <v>4.1749678595769169</v>
          </cell>
          <cell r="H7">
            <v>9.713775938116175</v>
          </cell>
          <cell r="I7">
            <v>0.1</v>
          </cell>
          <cell r="J7">
            <v>0</v>
          </cell>
          <cell r="K7">
            <v>4.1612585664813961</v>
          </cell>
          <cell r="L7">
            <v>9.9264975315869215</v>
          </cell>
          <cell r="M7">
            <v>0</v>
          </cell>
          <cell r="N7">
            <v>0</v>
          </cell>
          <cell r="O7">
            <v>3</v>
          </cell>
          <cell r="P7">
            <v>8.4338111338260937</v>
          </cell>
          <cell r="Q7">
            <v>0</v>
          </cell>
          <cell r="R7">
            <v>0</v>
          </cell>
          <cell r="S7">
            <v>5.3599999999999994</v>
          </cell>
          <cell r="T7">
            <v>8.0050000000000008</v>
          </cell>
          <cell r="U7">
            <v>0</v>
          </cell>
          <cell r="V7">
            <v>0</v>
          </cell>
          <cell r="W7">
            <v>5.3599999999999994</v>
          </cell>
          <cell r="X7">
            <v>8.0050000000000008</v>
          </cell>
        </row>
        <row r="8">
          <cell r="B8" t="str">
            <v xml:space="preserve">Потери электроэнергии холостого хода в силовом
трансформаторе   (автотрансформаторе) </v>
          </cell>
          <cell r="C8" t="str">
            <v>L1.1</v>
          </cell>
          <cell r="G8">
            <v>4.1723601344928589</v>
          </cell>
          <cell r="H8">
            <v>9.4399648042900814</v>
          </cell>
          <cell r="I8">
            <v>0.1</v>
          </cell>
          <cell r="K8">
            <v>4.1586594043536751</v>
          </cell>
          <cell r="L8">
            <v>9.6466902186160137</v>
          </cell>
          <cell r="O8">
            <v>3</v>
          </cell>
          <cell r="P8">
            <v>8.16</v>
          </cell>
          <cell r="Q8">
            <v>0</v>
          </cell>
          <cell r="R8">
            <v>0</v>
          </cell>
          <cell r="S8">
            <v>5.0999999999999996</v>
          </cell>
          <cell r="T8">
            <v>8</v>
          </cell>
          <cell r="U8">
            <v>0</v>
          </cell>
          <cell r="V8">
            <v>0</v>
          </cell>
          <cell r="W8">
            <v>5.0999999999999996</v>
          </cell>
          <cell r="X8">
            <v>8</v>
          </cell>
        </row>
        <row r="9">
          <cell r="B9" t="str">
            <v>Потери электроэнергии в шунтирующих реакторах (ШР)и соединительных проводах и сборных шинах распределительных устройств подстанций (СППС)</v>
          </cell>
          <cell r="C9" t="str">
            <v>L1.2</v>
          </cell>
        </row>
        <row r="10">
          <cell r="B10" t="str">
            <v>Потери электроэнергии в синхронных компенсаторах</v>
          </cell>
          <cell r="C10" t="str">
            <v>L1.3</v>
          </cell>
        </row>
        <row r="11">
          <cell r="B11" t="str">
            <v>Потери электроэнергии в статических компенсирующих устройствах - батареях статических конденсаторов (БК) и статических тиристорных компенсаторах (СТК)</v>
          </cell>
          <cell r="C11" t="str">
            <v>L1.4</v>
          </cell>
        </row>
        <row r="12">
          <cell r="B12" t="str">
            <v>Потери электроэнергии в вентильных разрядниках (РВ), ограничителях перенапряжений (ОПН), измерительных трансформаторах тока (ТТ)и напряжения (ТН) и устройствах присоединения ВЧ связи (УПВЧ)</v>
          </cell>
          <cell r="C12" t="str">
            <v>L1.5</v>
          </cell>
        </row>
        <row r="13">
          <cell r="B13" t="str">
            <v>Потери электроэнергии на корону</v>
          </cell>
          <cell r="C13" t="str">
            <v>L1.6</v>
          </cell>
        </row>
        <row r="14">
          <cell r="B14" t="str">
            <v>Потери электроэнергии от токов утечки по изоляторам воздушных линий</v>
          </cell>
          <cell r="C14" t="str">
            <v>L1.7</v>
          </cell>
        </row>
        <row r="15">
          <cell r="B15" t="str">
            <v>Расход электроэнергии на плавку гололеда</v>
          </cell>
          <cell r="C15" t="str">
            <v>L1.8</v>
          </cell>
        </row>
        <row r="16">
          <cell r="B16" t="str">
            <v>Потери электроэнергии в изоляции силовых кабелей</v>
          </cell>
          <cell r="C16" t="str">
            <v>L1.9</v>
          </cell>
        </row>
        <row r="17">
          <cell r="B17" t="str">
            <v>Расход электроэнергии на собственные нужды (СН) подстанций</v>
          </cell>
          <cell r="C17" t="str">
            <v>L1.10</v>
          </cell>
          <cell r="G17">
            <v>2.607725084058037E-3</v>
          </cell>
          <cell r="H17">
            <v>0.27381113382609401</v>
          </cell>
          <cell r="K17">
            <v>2.5991621277210472E-3</v>
          </cell>
          <cell r="L17">
            <v>0.279807312970907</v>
          </cell>
          <cell r="P17">
            <v>0.27381113382609401</v>
          </cell>
          <cell r="Q17">
            <v>0</v>
          </cell>
          <cell r="R17">
            <v>0</v>
          </cell>
          <cell r="S17">
            <v>0.26</v>
          </cell>
          <cell r="T17">
            <v>5.0000000000000001E-3</v>
          </cell>
          <cell r="U17">
            <v>0</v>
          </cell>
          <cell r="V17">
            <v>0</v>
          </cell>
          <cell r="W17">
            <v>0.26</v>
          </cell>
          <cell r="X17">
            <v>5.0000000000000001E-3</v>
          </cell>
        </row>
        <row r="18">
          <cell r="B18" t="str">
            <v>Условно переменные потери</v>
          </cell>
          <cell r="C18" t="str">
            <v>L2</v>
          </cell>
          <cell r="E18">
            <v>0</v>
          </cell>
          <cell r="F18">
            <v>0</v>
          </cell>
          <cell r="G18">
            <v>39.568672620680502</v>
          </cell>
          <cell r="H18">
            <v>51.642583581626397</v>
          </cell>
          <cell r="I18">
            <v>1.7</v>
          </cell>
          <cell r="J18">
            <v>0</v>
          </cell>
          <cell r="K18">
            <v>39.438741433518601</v>
          </cell>
          <cell r="L18">
            <v>52.773502468413078</v>
          </cell>
          <cell r="M18">
            <v>0</v>
          </cell>
          <cell r="N18">
            <v>0</v>
          </cell>
          <cell r="O18">
            <v>20</v>
          </cell>
          <cell r="P18">
            <v>39</v>
          </cell>
          <cell r="Q18">
            <v>0</v>
          </cell>
          <cell r="R18">
            <v>0</v>
          </cell>
          <cell r="S18">
            <v>45</v>
          </cell>
          <cell r="T18">
            <v>63.599999999999994</v>
          </cell>
          <cell r="U18">
            <v>0</v>
          </cell>
          <cell r="V18">
            <v>0</v>
          </cell>
          <cell r="W18">
            <v>42.930978908016804</v>
          </cell>
          <cell r="X18">
            <v>60.659021091983206</v>
          </cell>
        </row>
        <row r="19">
          <cell r="B19" t="str">
            <v>Нагрузочные потери электроэнергии</v>
          </cell>
          <cell r="C19" t="str">
            <v>L2.1</v>
          </cell>
          <cell r="E19">
            <v>0</v>
          </cell>
          <cell r="G19">
            <v>39.568672620680502</v>
          </cell>
          <cell r="H19">
            <v>51.642583581626397</v>
          </cell>
          <cell r="I19">
            <v>1.7</v>
          </cell>
          <cell r="K19">
            <v>39.438741433518601</v>
          </cell>
          <cell r="L19">
            <v>52.773502468413078</v>
          </cell>
          <cell r="O19">
            <v>20</v>
          </cell>
          <cell r="P19">
            <v>39</v>
          </cell>
          <cell r="Q19">
            <v>0</v>
          </cell>
          <cell r="R19">
            <v>0</v>
          </cell>
          <cell r="S19">
            <v>45</v>
          </cell>
          <cell r="T19">
            <v>63.599999999999994</v>
          </cell>
          <cell r="U19">
            <v>0</v>
          </cell>
          <cell r="V19">
            <v>0</v>
          </cell>
          <cell r="W19">
            <v>42.930978908016804</v>
          </cell>
          <cell r="X19">
            <v>60.659021091983206</v>
          </cell>
        </row>
        <row r="20">
          <cell r="B20" t="str">
            <v>Потери электроэнергии   обусловленные допустимой    погрешностью    системы учета    электроэнергии</v>
          </cell>
          <cell r="C20" t="str">
            <v>L3</v>
          </cell>
        </row>
        <row r="21">
          <cell r="B21" t="str">
            <v>Итого:</v>
          </cell>
          <cell r="C21" t="str">
            <v>L4</v>
          </cell>
          <cell r="E21">
            <v>0</v>
          </cell>
          <cell r="F21">
            <v>0</v>
          </cell>
          <cell r="G21">
            <v>43.743640480257419</v>
          </cell>
          <cell r="H21">
            <v>61.356359519742568</v>
          </cell>
          <cell r="I21">
            <v>1.8</v>
          </cell>
          <cell r="J21">
            <v>0</v>
          </cell>
          <cell r="K21">
            <v>43.599999999999994</v>
          </cell>
          <cell r="L21">
            <v>62.7</v>
          </cell>
          <cell r="M21">
            <v>0</v>
          </cell>
          <cell r="N21">
            <v>0</v>
          </cell>
          <cell r="O21">
            <v>23</v>
          </cell>
          <cell r="P21">
            <v>47.433811133826097</v>
          </cell>
          <cell r="Q21">
            <v>0</v>
          </cell>
          <cell r="R21">
            <v>0</v>
          </cell>
          <cell r="S21">
            <v>50.36</v>
          </cell>
          <cell r="T21">
            <v>71.60499999999999</v>
          </cell>
          <cell r="U21">
            <v>0</v>
          </cell>
          <cell r="V21">
            <v>0</v>
          </cell>
          <cell r="W21">
            <v>48.290978908016804</v>
          </cell>
          <cell r="X21">
            <v>68.664021091983201</v>
          </cell>
        </row>
      </sheetData>
      <sheetData sheetId="4" refreshError="1">
        <row r="6">
          <cell r="F6" t="str">
            <v>Всего</v>
          </cell>
          <cell r="G6" t="str">
            <v>ВН</v>
          </cell>
          <cell r="H6" t="str">
            <v>СН1</v>
          </cell>
          <cell r="I6" t="str">
            <v>СН2</v>
          </cell>
          <cell r="J6" t="str">
            <v>НН</v>
          </cell>
          <cell r="K6" t="str">
            <v>Всего</v>
          </cell>
          <cell r="L6" t="str">
            <v>ВН</v>
          </cell>
          <cell r="M6" t="str">
            <v>СН1</v>
          </cell>
          <cell r="N6" t="str">
            <v>СН2</v>
          </cell>
          <cell r="O6" t="str">
            <v>НН</v>
          </cell>
          <cell r="P6" t="str">
            <v>Всего</v>
          </cell>
          <cell r="Q6" t="str">
            <v>ВН</v>
          </cell>
          <cell r="R6" t="str">
            <v>СН1</v>
          </cell>
          <cell r="S6" t="str">
            <v>СН2</v>
          </cell>
          <cell r="T6" t="str">
            <v>НН</v>
          </cell>
          <cell r="U6" t="str">
            <v>Всего</v>
          </cell>
          <cell r="V6" t="str">
            <v>ВН</v>
          </cell>
          <cell r="W6" t="str">
            <v>СН1</v>
          </cell>
          <cell r="X6" t="str">
            <v>СН2</v>
          </cell>
          <cell r="Y6" t="str">
            <v>НН</v>
          </cell>
          <cell r="Z6" t="str">
            <v>Всего</v>
          </cell>
          <cell r="AA6" t="str">
            <v>ВН</v>
          </cell>
          <cell r="AB6" t="str">
            <v>СН1</v>
          </cell>
          <cell r="AC6" t="str">
            <v>СН2</v>
          </cell>
          <cell r="AD6" t="str">
            <v>НН</v>
          </cell>
        </row>
        <row r="7"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  <cell r="M7">
            <v>10</v>
          </cell>
          <cell r="N7">
            <v>11</v>
          </cell>
          <cell r="O7">
            <v>12</v>
          </cell>
          <cell r="P7">
            <v>13</v>
          </cell>
          <cell r="Q7">
            <v>14</v>
          </cell>
          <cell r="R7">
            <v>15</v>
          </cell>
          <cell r="S7">
            <v>16</v>
          </cell>
          <cell r="T7">
            <v>17</v>
          </cell>
          <cell r="U7">
            <v>18</v>
          </cell>
          <cell r="V7">
            <v>19</v>
          </cell>
          <cell r="W7">
            <v>20</v>
          </cell>
          <cell r="X7">
            <v>21</v>
          </cell>
          <cell r="Y7">
            <v>22</v>
          </cell>
          <cell r="Z7">
            <v>23</v>
          </cell>
          <cell r="AA7">
            <v>24</v>
          </cell>
          <cell r="AB7">
            <v>25</v>
          </cell>
          <cell r="AC7">
            <v>26</v>
          </cell>
          <cell r="AD7">
            <v>27</v>
          </cell>
        </row>
        <row r="8">
          <cell r="C8" t="str">
            <v>L1</v>
          </cell>
          <cell r="D8" t="str">
            <v>МКВТЧ</v>
          </cell>
          <cell r="E8" t="str">
            <v>Поступление эл.энергии в сеть, всего</v>
          </cell>
          <cell r="F8">
            <v>921.1</v>
          </cell>
          <cell r="G8">
            <v>921.1</v>
          </cell>
          <cell r="H8">
            <v>871.4</v>
          </cell>
          <cell r="I8">
            <v>871.25</v>
          </cell>
          <cell r="J8">
            <v>491.00635951974255</v>
          </cell>
          <cell r="K8">
            <v>899.5856</v>
          </cell>
          <cell r="L8">
            <v>899.5856</v>
          </cell>
          <cell r="M8">
            <v>858.17440000000011</v>
          </cell>
          <cell r="N8">
            <v>858.17440000000011</v>
          </cell>
          <cell r="O8">
            <v>490.52540000000016</v>
          </cell>
          <cell r="P8">
            <v>901.4</v>
          </cell>
          <cell r="Q8">
            <v>901.4</v>
          </cell>
          <cell r="R8">
            <v>855.42</v>
          </cell>
          <cell r="S8">
            <v>855.42</v>
          </cell>
          <cell r="T8">
            <v>476.67999999999995</v>
          </cell>
          <cell r="U8">
            <v>982.74400000000014</v>
          </cell>
          <cell r="V8">
            <v>982.74400000000014</v>
          </cell>
          <cell r="W8">
            <v>947.59500000000014</v>
          </cell>
          <cell r="X8">
            <v>947.59400000000016</v>
          </cell>
          <cell r="Y8">
            <v>517.20900000000006</v>
          </cell>
          <cell r="Z8">
            <v>1002.5</v>
          </cell>
          <cell r="AA8">
            <v>1002.5</v>
          </cell>
          <cell r="AB8">
            <v>966.53800000000001</v>
          </cell>
          <cell r="AC8">
            <v>966.53700000000003</v>
          </cell>
          <cell r="AD8">
            <v>434.26902109198323</v>
          </cell>
        </row>
        <row r="9">
          <cell r="C9" t="str">
            <v>L1.1</v>
          </cell>
          <cell r="D9" t="str">
            <v>МКВТЧ</v>
          </cell>
          <cell r="E9" t="str">
            <v>Поступление эл.энергии из смежной сети, всего</v>
          </cell>
          <cell r="F9">
            <v>0</v>
          </cell>
          <cell r="G9">
            <v>0</v>
          </cell>
          <cell r="H9">
            <v>871.4</v>
          </cell>
          <cell r="I9">
            <v>871.25</v>
          </cell>
          <cell r="J9">
            <v>491.00635951974255</v>
          </cell>
          <cell r="K9">
            <v>0</v>
          </cell>
          <cell r="L9">
            <v>0</v>
          </cell>
          <cell r="M9">
            <v>858.17440000000011</v>
          </cell>
          <cell r="N9">
            <v>858.17440000000011</v>
          </cell>
          <cell r="O9">
            <v>490.52540000000016</v>
          </cell>
          <cell r="P9">
            <v>0</v>
          </cell>
          <cell r="Q9">
            <v>0</v>
          </cell>
          <cell r="R9">
            <v>855.42</v>
          </cell>
          <cell r="S9">
            <v>855.42</v>
          </cell>
          <cell r="T9">
            <v>476.67999999999995</v>
          </cell>
          <cell r="U9">
            <v>0</v>
          </cell>
          <cell r="V9">
            <v>0</v>
          </cell>
          <cell r="W9">
            <v>947.59500000000014</v>
          </cell>
          <cell r="X9">
            <v>947.59400000000016</v>
          </cell>
          <cell r="Y9">
            <v>517.20900000000006</v>
          </cell>
          <cell r="Z9">
            <v>0</v>
          </cell>
          <cell r="AA9">
            <v>0</v>
          </cell>
          <cell r="AB9">
            <v>966.53800000000001</v>
          </cell>
          <cell r="AC9">
            <v>966.53700000000003</v>
          </cell>
          <cell r="AD9">
            <v>434.26902109198323</v>
          </cell>
        </row>
        <row r="11">
          <cell r="C11" t="str">
            <v>L1.1.МСК</v>
          </cell>
          <cell r="D11" t="str">
            <v>МКВТЧ</v>
          </cell>
          <cell r="E11" t="str">
            <v>Поступление эл.энергии из смежной сети МСК</v>
          </cell>
        </row>
        <row r="12">
          <cell r="C12" t="str">
            <v>L1.1.ВН</v>
          </cell>
          <cell r="D12" t="str">
            <v>МКВТЧ</v>
          </cell>
          <cell r="E12" t="str">
            <v>Поступление эл.энергии из смежной сети ВН</v>
          </cell>
          <cell r="H12">
            <v>871.4</v>
          </cell>
          <cell r="M12">
            <v>858.17440000000011</v>
          </cell>
          <cell r="R12">
            <v>855.42</v>
          </cell>
          <cell r="W12">
            <v>947.59500000000014</v>
          </cell>
          <cell r="AB12">
            <v>966.53800000000001</v>
          </cell>
        </row>
        <row r="13">
          <cell r="C13" t="str">
            <v>L1.1.СН1</v>
          </cell>
          <cell r="D13" t="str">
            <v>МКВТЧ</v>
          </cell>
          <cell r="E13" t="str">
            <v>Поступление эл.энергии из смежной сети СН1</v>
          </cell>
          <cell r="I13">
            <v>871.25</v>
          </cell>
          <cell r="N13">
            <v>858.17440000000011</v>
          </cell>
          <cell r="S13">
            <v>855.42</v>
          </cell>
          <cell r="X13">
            <v>947.59400000000016</v>
          </cell>
          <cell r="AC13">
            <v>966.53700000000003</v>
          </cell>
        </row>
        <row r="14">
          <cell r="C14" t="str">
            <v>L1.1.СН2</v>
          </cell>
          <cell r="D14" t="str">
            <v>МКВТЧ</v>
          </cell>
          <cell r="E14" t="str">
            <v>Поступление эл.энергии из смежной сети СН2</v>
          </cell>
          <cell r="J14">
            <v>491.00635951974255</v>
          </cell>
          <cell r="O14">
            <v>490.52540000000016</v>
          </cell>
          <cell r="T14">
            <v>476.67999999999995</v>
          </cell>
          <cell r="Y14">
            <v>517.20900000000006</v>
          </cell>
          <cell r="AD14">
            <v>434.26902109198323</v>
          </cell>
        </row>
        <row r="15">
          <cell r="C15" t="str">
            <v>L1.2</v>
          </cell>
          <cell r="D15" t="str">
            <v>МКВТЧ</v>
          </cell>
          <cell r="E15" t="str">
            <v>Поступление эл.энергии от электростанций ПЭ (ЭСО)</v>
          </cell>
          <cell r="F15">
            <v>0</v>
          </cell>
          <cell r="K15">
            <v>0</v>
          </cell>
          <cell r="P15">
            <v>0</v>
          </cell>
          <cell r="U15">
            <v>0</v>
          </cell>
          <cell r="Z15">
            <v>0</v>
          </cell>
        </row>
        <row r="16">
          <cell r="C16" t="str">
            <v>L1.3</v>
          </cell>
          <cell r="D16" t="str">
            <v>МКВТЧ</v>
          </cell>
          <cell r="E16" t="str">
            <v>Поступление эл.энергии от других поставщиков (в т.ч. с оптового рынка)</v>
          </cell>
          <cell r="F16">
            <v>0</v>
          </cell>
          <cell r="K16">
            <v>0</v>
          </cell>
          <cell r="P16">
            <v>0</v>
          </cell>
          <cell r="U16">
            <v>0</v>
          </cell>
          <cell r="Z16">
            <v>0</v>
          </cell>
        </row>
        <row r="17">
          <cell r="C17" t="str">
            <v>L1.4</v>
          </cell>
          <cell r="D17" t="str">
            <v>МКВТЧ</v>
          </cell>
          <cell r="E17" t="str">
            <v xml:space="preserve">Поступление эл. энергии от других организаций </v>
          </cell>
          <cell r="F17">
            <v>921.1</v>
          </cell>
          <cell r="G17">
            <v>921.1</v>
          </cell>
          <cell r="K17">
            <v>899.5856</v>
          </cell>
          <cell r="L17">
            <v>899.5856</v>
          </cell>
          <cell r="P17">
            <v>901.4</v>
          </cell>
          <cell r="Q17">
            <v>901.4</v>
          </cell>
          <cell r="U17">
            <v>982.74400000000014</v>
          </cell>
          <cell r="V17">
            <v>982.74400000000014</v>
          </cell>
          <cell r="Z17">
            <v>1002.5</v>
          </cell>
          <cell r="AA17">
            <v>1002.5</v>
          </cell>
        </row>
        <row r="18">
          <cell r="C18" t="str">
            <v>L2</v>
          </cell>
          <cell r="D18" t="str">
            <v>МКВТЧ</v>
          </cell>
          <cell r="E18" t="str">
            <v xml:space="preserve">Потери электроэнергии в сети </v>
          </cell>
          <cell r="F18">
            <v>105.1</v>
          </cell>
          <cell r="G18">
            <v>0</v>
          </cell>
          <cell r="H18">
            <v>0</v>
          </cell>
          <cell r="I18">
            <v>43.743640480257419</v>
          </cell>
          <cell r="J18">
            <v>61.356359519742568</v>
          </cell>
          <cell r="K18">
            <v>108.1</v>
          </cell>
          <cell r="L18">
            <v>1.8</v>
          </cell>
          <cell r="M18">
            <v>0</v>
          </cell>
          <cell r="N18">
            <v>43.599999999999994</v>
          </cell>
          <cell r="O18">
            <v>62.7</v>
          </cell>
          <cell r="P18">
            <v>70.433811133826097</v>
          </cell>
          <cell r="Q18">
            <v>0</v>
          </cell>
          <cell r="R18">
            <v>0</v>
          </cell>
          <cell r="S18">
            <v>23</v>
          </cell>
          <cell r="T18">
            <v>47.433811133826097</v>
          </cell>
          <cell r="U18">
            <v>121.96499999999999</v>
          </cell>
          <cell r="V18">
            <v>0</v>
          </cell>
          <cell r="W18">
            <v>0</v>
          </cell>
          <cell r="X18">
            <v>50.36</v>
          </cell>
          <cell r="Y18">
            <v>71.60499999999999</v>
          </cell>
          <cell r="Z18">
            <v>116.95500000000001</v>
          </cell>
          <cell r="AA18">
            <v>0</v>
          </cell>
          <cell r="AB18">
            <v>0</v>
          </cell>
          <cell r="AC18">
            <v>48.290978908016804</v>
          </cell>
          <cell r="AD18">
            <v>68.664021091983201</v>
          </cell>
        </row>
        <row r="19">
          <cell r="C19" t="str">
            <v>L2.1</v>
          </cell>
          <cell r="D19" t="str">
            <v>ПРЦ</v>
          </cell>
          <cell r="E19" t="str">
            <v>Потери электроэнергии в сети, в %</v>
          </cell>
          <cell r="F19">
            <v>11.41027032895451</v>
          </cell>
          <cell r="G19">
            <v>0</v>
          </cell>
          <cell r="H19">
            <v>0</v>
          </cell>
          <cell r="I19">
            <v>5.0207908729133335</v>
          </cell>
          <cell r="J19">
            <v>12.496041717210291</v>
          </cell>
          <cell r="K19">
            <v>12.016644108131565</v>
          </cell>
          <cell r="L19">
            <v>0.20009213131023884</v>
          </cell>
          <cell r="M19">
            <v>0</v>
          </cell>
          <cell r="N19">
            <v>5.0805523912155834</v>
          </cell>
          <cell r="O19">
            <v>12.782212704989382</v>
          </cell>
          <cell r="P19">
            <v>7.8138241772604946</v>
          </cell>
          <cell r="Q19">
            <v>0</v>
          </cell>
          <cell r="R19">
            <v>0</v>
          </cell>
          <cell r="S19">
            <v>2.6887376961024994</v>
          </cell>
          <cell r="T19">
            <v>9.9508708428770039</v>
          </cell>
          <cell r="U19">
            <v>12.410658319969389</v>
          </cell>
          <cell r="V19">
            <v>0</v>
          </cell>
          <cell r="W19">
            <v>0</v>
          </cell>
          <cell r="X19">
            <v>5.3145123333410709</v>
          </cell>
          <cell r="Y19">
            <v>13.844499999033269</v>
          </cell>
          <cell r="Z19">
            <v>11.666334164588529</v>
          </cell>
          <cell r="AA19">
            <v>0</v>
          </cell>
          <cell r="AB19">
            <v>0</v>
          </cell>
          <cell r="AC19">
            <v>4.9962886995548859</v>
          </cell>
          <cell r="AD19">
            <v>15.811402093413282</v>
          </cell>
        </row>
        <row r="20">
          <cell r="C20" t="str">
            <v>L3</v>
          </cell>
          <cell r="D20" t="str">
            <v>МКВТЧ</v>
          </cell>
          <cell r="E20" t="str">
            <v>Расход электроэнергии на произв и хознужды</v>
          </cell>
          <cell r="F20">
            <v>2</v>
          </cell>
          <cell r="J20">
            <v>2</v>
          </cell>
          <cell r="K20">
            <v>1.3494999999999999</v>
          </cell>
          <cell r="O20">
            <v>1.3494999999999999</v>
          </cell>
          <cell r="P20">
            <v>1.17</v>
          </cell>
          <cell r="T20">
            <v>1.17</v>
          </cell>
          <cell r="U20">
            <v>1.246</v>
          </cell>
          <cell r="Y20">
            <v>1.246</v>
          </cell>
          <cell r="Z20">
            <v>1.329</v>
          </cell>
          <cell r="AD20">
            <v>1.329</v>
          </cell>
        </row>
        <row r="21">
          <cell r="C21" t="str">
            <v>L4</v>
          </cell>
          <cell r="D21" t="str">
            <v>МКВТЧ</v>
          </cell>
          <cell r="E21" t="str">
            <v xml:space="preserve">Полезный отпуск из сети </v>
          </cell>
          <cell r="G21">
            <v>921.1</v>
          </cell>
          <cell r="H21">
            <v>871.4</v>
          </cell>
          <cell r="I21">
            <v>827.50635951974255</v>
          </cell>
          <cell r="J21">
            <v>427.65</v>
          </cell>
          <cell r="L21">
            <v>897.78560000000004</v>
          </cell>
          <cell r="M21">
            <v>858.17440000000011</v>
          </cell>
          <cell r="N21">
            <v>814.57440000000008</v>
          </cell>
          <cell r="O21">
            <v>426.47590000000019</v>
          </cell>
          <cell r="Q21">
            <v>901.4</v>
          </cell>
          <cell r="R21">
            <v>855.42</v>
          </cell>
          <cell r="S21">
            <v>832.42</v>
          </cell>
          <cell r="T21">
            <v>428.07618886617382</v>
          </cell>
          <cell r="V21">
            <v>982.74400000000014</v>
          </cell>
          <cell r="W21">
            <v>947.59500000000014</v>
          </cell>
          <cell r="X21">
            <v>897.23400000000015</v>
          </cell>
          <cell r="Y21">
            <v>444.35800000000006</v>
          </cell>
          <cell r="AA21">
            <v>1002.5</v>
          </cell>
          <cell r="AB21">
            <v>966.53800000000001</v>
          </cell>
          <cell r="AC21">
            <v>918.24602109198327</v>
          </cell>
          <cell r="AD21">
            <v>364.27600000000001</v>
          </cell>
        </row>
        <row r="22">
          <cell r="C22" t="str">
            <v>L4.1</v>
          </cell>
          <cell r="D22" t="str">
            <v>МКВТЧ</v>
          </cell>
          <cell r="E22" t="str">
            <v>Полезный отпуск из сети  собственным потребителям ЭСО</v>
          </cell>
          <cell r="F22">
            <v>814</v>
          </cell>
          <cell r="G22">
            <v>49.7</v>
          </cell>
          <cell r="H22">
            <v>0.15</v>
          </cell>
          <cell r="I22">
            <v>336.5</v>
          </cell>
          <cell r="J22">
            <v>427.65</v>
          </cell>
          <cell r="K22">
            <v>790.1321999999999</v>
          </cell>
          <cell r="L22">
            <v>39.611199999999997</v>
          </cell>
          <cell r="M22">
            <v>0</v>
          </cell>
          <cell r="N22">
            <v>324.04899999999992</v>
          </cell>
          <cell r="O22">
            <v>426.47199999999998</v>
          </cell>
          <cell r="P22">
            <v>829.8</v>
          </cell>
          <cell r="Q22">
            <v>45.98</v>
          </cell>
          <cell r="R22">
            <v>0</v>
          </cell>
          <cell r="S22">
            <v>355.74</v>
          </cell>
          <cell r="T22">
            <v>428.08</v>
          </cell>
          <cell r="U22">
            <v>859.79800000000012</v>
          </cell>
          <cell r="V22">
            <v>35.149000000000001</v>
          </cell>
          <cell r="W22">
            <v>1E-3</v>
          </cell>
          <cell r="X22">
            <v>380.02500000000009</v>
          </cell>
          <cell r="Y22">
            <v>444.62300000000005</v>
          </cell>
          <cell r="Z22">
            <v>884.48100000000011</v>
          </cell>
          <cell r="AA22">
            <v>35.962000000000003</v>
          </cell>
          <cell r="AB22">
            <v>1E-3</v>
          </cell>
          <cell r="AC22">
            <v>483.97700000000003</v>
          </cell>
          <cell r="AD22">
            <v>364.54100000000005</v>
          </cell>
        </row>
        <row r="23">
          <cell r="D23" t="str">
            <v>МКВТЧ</v>
          </cell>
        </row>
        <row r="24">
          <cell r="C24" t="str">
            <v>L4.1.1</v>
          </cell>
          <cell r="D24" t="str">
            <v>МКВТЧ</v>
          </cell>
          <cell r="E24" t="str">
            <v>Полезный отпуск из сети  потребителям, присоединенным к центру питания на генераторном напряжении</v>
          </cell>
          <cell r="F24">
            <v>0</v>
          </cell>
          <cell r="K24">
            <v>0</v>
          </cell>
          <cell r="P24">
            <v>0</v>
          </cell>
          <cell r="U24">
            <v>0</v>
          </cell>
          <cell r="Z24">
            <v>0</v>
          </cell>
        </row>
        <row r="25">
          <cell r="C25" t="str">
            <v>L4.1.2</v>
          </cell>
          <cell r="D25" t="str">
            <v>МКВТЧ</v>
          </cell>
          <cell r="E25" t="str">
            <v>Полезный отпуск из сети  потребителям присоединенным к сетям МСК (последняя миля)</v>
          </cell>
          <cell r="F25">
            <v>0</v>
          </cell>
        </row>
        <row r="26">
          <cell r="C26" t="str">
            <v>L4.2</v>
          </cell>
          <cell r="D26" t="str">
            <v>МКВТЧ</v>
          </cell>
          <cell r="E26" t="str">
            <v>Полезный отпуск из сети  потребителям оптового рынка</v>
          </cell>
          <cell r="F26">
            <v>0</v>
          </cell>
          <cell r="K26">
            <v>0</v>
          </cell>
          <cell r="P26">
            <v>0</v>
          </cell>
          <cell r="U26">
            <v>0</v>
          </cell>
          <cell r="Z26">
            <v>0</v>
          </cell>
        </row>
        <row r="27">
          <cell r="C27" t="str">
            <v>L4.3</v>
          </cell>
          <cell r="D27" t="str">
            <v>МКВТЧ</v>
          </cell>
          <cell r="E27" t="str">
            <v>Сальдо переток в другие организации</v>
          </cell>
          <cell r="F27">
            <v>0</v>
          </cell>
          <cell r="K27">
            <v>0</v>
          </cell>
          <cell r="P27">
            <v>0</v>
          </cell>
          <cell r="U27">
            <v>0</v>
          </cell>
          <cell r="Z27">
            <v>0</v>
          </cell>
        </row>
        <row r="28">
          <cell r="C28" t="str">
            <v>L4.4</v>
          </cell>
          <cell r="D28" t="str">
            <v>МКВТЧ</v>
          </cell>
          <cell r="E28" t="str">
            <v>Сальдо переток в сопредельные регионы</v>
          </cell>
          <cell r="F28">
            <v>0</v>
          </cell>
          <cell r="K28">
            <v>0</v>
          </cell>
          <cell r="P28">
            <v>0</v>
          </cell>
          <cell r="U28">
            <v>0</v>
          </cell>
          <cell r="Z28">
            <v>0</v>
          </cell>
        </row>
        <row r="29">
          <cell r="C29" t="str">
            <v>L5</v>
          </cell>
          <cell r="D29" t="str">
            <v>МКВТЧ</v>
          </cell>
          <cell r="E29" t="str">
            <v>Проверка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L29">
            <v>0</v>
          </cell>
          <cell r="M29">
            <v>0</v>
          </cell>
          <cell r="N29">
            <v>0</v>
          </cell>
          <cell r="O29">
            <v>3.9000000002147317E-3</v>
          </cell>
          <cell r="Q29">
            <v>0</v>
          </cell>
          <cell r="R29">
            <v>0</v>
          </cell>
          <cell r="S29">
            <v>0</v>
          </cell>
          <cell r="T29">
            <v>-3.8111338261614947E-3</v>
          </cell>
          <cell r="V29">
            <v>0</v>
          </cell>
          <cell r="W29">
            <v>0</v>
          </cell>
          <cell r="X29">
            <v>0</v>
          </cell>
          <cell r="Y29">
            <v>-0.26499999999998636</v>
          </cell>
          <cell r="AA29">
            <v>0</v>
          </cell>
          <cell r="AB29">
            <v>0</v>
          </cell>
          <cell r="AC29">
            <v>0</v>
          </cell>
          <cell r="AD29">
            <v>-0.2650000000000432</v>
          </cell>
        </row>
      </sheetData>
      <sheetData sheetId="5" refreshError="1">
        <row r="7"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  <cell r="M7">
            <v>10</v>
          </cell>
          <cell r="N7">
            <v>11</v>
          </cell>
          <cell r="O7">
            <v>12</v>
          </cell>
          <cell r="P7">
            <v>13</v>
          </cell>
          <cell r="Q7">
            <v>14</v>
          </cell>
          <cell r="R7">
            <v>15</v>
          </cell>
          <cell r="S7">
            <v>16</v>
          </cell>
          <cell r="T7">
            <v>17</v>
          </cell>
          <cell r="U7">
            <v>18</v>
          </cell>
          <cell r="V7">
            <v>19</v>
          </cell>
          <cell r="W7">
            <v>20</v>
          </cell>
          <cell r="X7">
            <v>21</v>
          </cell>
          <cell r="Y7">
            <v>22</v>
          </cell>
          <cell r="Z7">
            <v>23</v>
          </cell>
          <cell r="AA7">
            <v>24</v>
          </cell>
          <cell r="AB7">
            <v>25</v>
          </cell>
          <cell r="AC7">
            <v>26</v>
          </cell>
          <cell r="AD7">
            <v>27</v>
          </cell>
        </row>
        <row r="8">
          <cell r="C8" t="str">
            <v>L1</v>
          </cell>
          <cell r="D8" t="str">
            <v>МВТ</v>
          </cell>
          <cell r="E8" t="str">
            <v>Поступление мощности в сеть, всего</v>
          </cell>
          <cell r="F8">
            <v>146.48815115279061</v>
          </cell>
          <cell r="G8">
            <v>146.48815115279061</v>
          </cell>
          <cell r="H8">
            <v>137.1881511527906</v>
          </cell>
          <cell r="I8">
            <v>137.1881511527906</v>
          </cell>
          <cell r="J8">
            <v>80.462353969703159</v>
          </cell>
          <cell r="K8">
            <v>146.50988915590918</v>
          </cell>
          <cell r="L8">
            <v>146.50988915590918</v>
          </cell>
          <cell r="M8">
            <v>137.40988915590918</v>
          </cell>
          <cell r="N8">
            <v>137.40988915590918</v>
          </cell>
          <cell r="O8">
            <v>75.86068440601025</v>
          </cell>
          <cell r="P8">
            <v>148.61404268984606</v>
          </cell>
          <cell r="Q8">
            <v>148.61404268984606</v>
          </cell>
          <cell r="R8">
            <v>140.94404268984607</v>
          </cell>
          <cell r="S8">
            <v>140.94404268984607</v>
          </cell>
          <cell r="T8">
            <v>82.121911357974483</v>
          </cell>
          <cell r="U8">
            <v>151.59778587923816</v>
          </cell>
          <cell r="V8">
            <v>151.59778587923816</v>
          </cell>
          <cell r="W8">
            <v>146.18378587923817</v>
          </cell>
          <cell r="X8">
            <v>146.18378587923817</v>
          </cell>
          <cell r="Y8">
            <v>79.935311436767293</v>
          </cell>
          <cell r="Z8">
            <v>155.38057117823524</v>
          </cell>
          <cell r="AA8">
            <v>155.38057117823524</v>
          </cell>
          <cell r="AB8">
            <v>149.80557117823525</v>
          </cell>
          <cell r="AC8">
            <v>149.80557117823525</v>
          </cell>
          <cell r="AD8">
            <v>67.329423226021618</v>
          </cell>
        </row>
        <row r="9">
          <cell r="C9" t="str">
            <v>L1.1</v>
          </cell>
          <cell r="D9" t="str">
            <v>МВТ</v>
          </cell>
          <cell r="E9" t="str">
            <v>Поступление мощности из смежной сети, всего</v>
          </cell>
          <cell r="F9">
            <v>0</v>
          </cell>
          <cell r="G9">
            <v>0</v>
          </cell>
          <cell r="H9">
            <v>137.1881511527906</v>
          </cell>
          <cell r="I9">
            <v>137.1881511527906</v>
          </cell>
          <cell r="J9">
            <v>80.462353969703159</v>
          </cell>
          <cell r="K9">
            <v>0</v>
          </cell>
          <cell r="L9">
            <v>0</v>
          </cell>
          <cell r="M9">
            <v>137.40988915590918</v>
          </cell>
          <cell r="N9">
            <v>137.40988915590918</v>
          </cell>
          <cell r="O9">
            <v>75.86068440601025</v>
          </cell>
          <cell r="P9">
            <v>0</v>
          </cell>
          <cell r="Q9">
            <v>0</v>
          </cell>
          <cell r="R9">
            <v>140.94404268984607</v>
          </cell>
          <cell r="S9">
            <v>140.94404268984607</v>
          </cell>
          <cell r="T9">
            <v>82.121911357974483</v>
          </cell>
          <cell r="U9">
            <v>0</v>
          </cell>
          <cell r="V9">
            <v>0</v>
          </cell>
          <cell r="W9">
            <v>146.18378587923817</v>
          </cell>
          <cell r="X9">
            <v>146.18378587923817</v>
          </cell>
          <cell r="Y9">
            <v>79.935311436767293</v>
          </cell>
          <cell r="Z9">
            <v>0</v>
          </cell>
          <cell r="AA9">
            <v>0</v>
          </cell>
          <cell r="AB9">
            <v>149.80557117823525</v>
          </cell>
          <cell r="AC9">
            <v>149.80557117823525</v>
          </cell>
          <cell r="AD9">
            <v>67.329423226021618</v>
          </cell>
        </row>
        <row r="11">
          <cell r="C11" t="str">
            <v>L1.1.МСК</v>
          </cell>
          <cell r="D11" t="str">
            <v>МВТ</v>
          </cell>
          <cell r="E11" t="str">
            <v>Поступление мощности из смежной сети МСК</v>
          </cell>
        </row>
        <row r="12">
          <cell r="C12" t="str">
            <v>L1.1.ВН</v>
          </cell>
          <cell r="D12" t="str">
            <v>МВТ</v>
          </cell>
          <cell r="E12" t="str">
            <v>Поступление мощности из смежной сети ВН</v>
          </cell>
          <cell r="H12">
            <v>137.1881511527906</v>
          </cell>
          <cell r="M12">
            <v>137.40988915590918</v>
          </cell>
          <cell r="R12">
            <v>140.94404268984607</v>
          </cell>
          <cell r="W12">
            <v>146.18378587923817</v>
          </cell>
          <cell r="AB12">
            <v>149.80557117823525</v>
          </cell>
        </row>
        <row r="13">
          <cell r="C13" t="str">
            <v>L1.1.СН1</v>
          </cell>
          <cell r="D13" t="str">
            <v>МВТ</v>
          </cell>
          <cell r="E13" t="str">
            <v>Поступление мощности из смежной сети СН1</v>
          </cell>
          <cell r="I13">
            <v>137.1881511527906</v>
          </cell>
          <cell r="N13">
            <v>137.40988915590918</v>
          </cell>
          <cell r="S13">
            <v>140.94404268984607</v>
          </cell>
          <cell r="X13">
            <v>146.18378587923817</v>
          </cell>
          <cell r="AC13">
            <v>149.80557117823525</v>
          </cell>
        </row>
        <row r="14">
          <cell r="C14" t="str">
            <v>L1.1.СН2</v>
          </cell>
          <cell r="D14" t="str">
            <v>МВТ</v>
          </cell>
          <cell r="E14" t="str">
            <v>Поступление мощности из смежной сети СН2</v>
          </cell>
          <cell r="J14">
            <v>80.462353969703159</v>
          </cell>
          <cell r="O14">
            <v>75.86068440601025</v>
          </cell>
          <cell r="T14">
            <v>82.121911357974483</v>
          </cell>
          <cell r="Y14">
            <v>79.935311436767293</v>
          </cell>
          <cell r="AD14">
            <v>67.329423226021618</v>
          </cell>
        </row>
        <row r="15">
          <cell r="C15" t="str">
            <v>L1.2</v>
          </cell>
          <cell r="D15" t="str">
            <v>МВТ</v>
          </cell>
          <cell r="E15" t="str">
            <v>Поступление мощности от электростанций ПЭ (ЭСО)</v>
          </cell>
          <cell r="F15">
            <v>0</v>
          </cell>
          <cell r="K15">
            <v>0</v>
          </cell>
          <cell r="P15">
            <v>0</v>
          </cell>
          <cell r="U15">
            <v>0</v>
          </cell>
          <cell r="Z15">
            <v>0</v>
          </cell>
        </row>
        <row r="16">
          <cell r="C16" t="str">
            <v>L1.3</v>
          </cell>
          <cell r="D16" t="str">
            <v>МВТ</v>
          </cell>
          <cell r="E16" t="str">
            <v>Поступление мощности от других поставщиков (в т.ч. с оптового рынка)</v>
          </cell>
          <cell r="F16">
            <v>0</v>
          </cell>
          <cell r="K16">
            <v>0</v>
          </cell>
          <cell r="P16">
            <v>0</v>
          </cell>
          <cell r="U16">
            <v>0</v>
          </cell>
          <cell r="Z16">
            <v>0</v>
          </cell>
        </row>
        <row r="17">
          <cell r="C17" t="str">
            <v>L1.4</v>
          </cell>
          <cell r="D17" t="str">
            <v>МВТ</v>
          </cell>
          <cell r="E17" t="str">
            <v xml:space="preserve">Поступление мощности от других организаций </v>
          </cell>
          <cell r="F17">
            <v>146.48815115279061</v>
          </cell>
          <cell r="G17">
            <v>146.48815115279061</v>
          </cell>
          <cell r="K17">
            <v>146.50988915590918</v>
          </cell>
          <cell r="L17">
            <v>146.50988915590918</v>
          </cell>
          <cell r="P17">
            <v>148.61404268984606</v>
          </cell>
          <cell r="Q17">
            <v>148.61404268984606</v>
          </cell>
          <cell r="U17">
            <v>151.59778587923816</v>
          </cell>
          <cell r="V17">
            <v>151.59778587923816</v>
          </cell>
          <cell r="Z17">
            <v>155.38057117823524</v>
          </cell>
          <cell r="AA17">
            <v>155.38057117823524</v>
          </cell>
        </row>
        <row r="18">
          <cell r="C18" t="str">
            <v>L2</v>
          </cell>
          <cell r="D18" t="str">
            <v>МВТ</v>
          </cell>
          <cell r="E18" t="str">
            <v xml:space="preserve">Потери мощности в сети </v>
          </cell>
          <cell r="F18">
            <v>16.580406501790954</v>
          </cell>
          <cell r="I18">
            <v>6.5257971830874375</v>
          </cell>
          <cell r="J18">
            <v>10.054609318703518</v>
          </cell>
          <cell r="K18">
            <v>17.009889155909182</v>
          </cell>
          <cell r="N18">
            <v>7.2992047498989363</v>
          </cell>
          <cell r="O18">
            <v>9.7106844060102446</v>
          </cell>
          <cell r="P18">
            <v>11.754042689846081</v>
          </cell>
          <cell r="S18">
            <v>3.5721313318715917</v>
          </cell>
          <cell r="T18">
            <v>8.1819113579744887</v>
          </cell>
          <cell r="U18">
            <v>18.776785879238187</v>
          </cell>
          <cell r="V18">
            <v>0</v>
          </cell>
          <cell r="W18">
            <v>0</v>
          </cell>
          <cell r="X18">
            <v>7.7164744424708873</v>
          </cell>
          <cell r="Y18">
            <v>11.060311436767298</v>
          </cell>
          <cell r="Z18">
            <v>18.085571178235249</v>
          </cell>
          <cell r="AA18">
            <v>0</v>
          </cell>
          <cell r="AB18">
            <v>0</v>
          </cell>
          <cell r="AC18">
            <v>7.4461479522136393</v>
          </cell>
          <cell r="AD18">
            <v>10.639423226021609</v>
          </cell>
        </row>
        <row r="19">
          <cell r="C19" t="str">
            <v>L2.1</v>
          </cell>
          <cell r="D19" t="str">
            <v>ПРЦ</v>
          </cell>
          <cell r="E19" t="str">
            <v>Потери мощности в сети, в %</v>
          </cell>
          <cell r="G19">
            <v>0</v>
          </cell>
          <cell r="H19">
            <v>0</v>
          </cell>
          <cell r="I19">
            <v>4.7568227490867336</v>
          </cell>
          <cell r="J19">
            <v>12.496041717210291</v>
          </cell>
          <cell r="L19">
            <v>0</v>
          </cell>
          <cell r="M19">
            <v>0</v>
          </cell>
          <cell r="N19">
            <v>5.3119937689615995</v>
          </cell>
          <cell r="O19">
            <v>12.800681251487486</v>
          </cell>
          <cell r="Q19">
            <v>0</v>
          </cell>
          <cell r="R19">
            <v>0</v>
          </cell>
          <cell r="S19">
            <v>2.5344322922056612</v>
          </cell>
          <cell r="T19">
            <v>9.963128259775921</v>
          </cell>
          <cell r="V19">
            <v>0</v>
          </cell>
          <cell r="W19">
            <v>0</v>
          </cell>
          <cell r="X19">
            <v>5.2786117120030234</v>
          </cell>
          <cell r="Y19">
            <v>13.836577650062127</v>
          </cell>
          <cell r="AA19">
            <v>0</v>
          </cell>
          <cell r="AB19">
            <v>0</v>
          </cell>
          <cell r="AC19">
            <v>4.9705414115436213</v>
          </cell>
          <cell r="AD19">
            <v>15.802041241769709</v>
          </cell>
        </row>
        <row r="20">
          <cell r="C20" t="str">
            <v>L3</v>
          </cell>
          <cell r="D20" t="str">
            <v>МВТ</v>
          </cell>
          <cell r="E20" t="str">
            <v>Расход мощности на произв и хознужды</v>
          </cell>
          <cell r="F20">
            <v>0.32774465099964928</v>
          </cell>
          <cell r="J20">
            <v>0.32774465099964928</v>
          </cell>
          <cell r="K20">
            <v>0.1</v>
          </cell>
          <cell r="O20">
            <v>0.1</v>
          </cell>
          <cell r="P20">
            <v>0.1</v>
          </cell>
          <cell r="T20">
            <v>0.1</v>
          </cell>
          <cell r="U20">
            <v>0.2</v>
          </cell>
          <cell r="V20">
            <v>0</v>
          </cell>
          <cell r="W20">
            <v>0</v>
          </cell>
          <cell r="X20">
            <v>0</v>
          </cell>
          <cell r="Y20">
            <v>0.2</v>
          </cell>
          <cell r="Z20">
            <v>0.18</v>
          </cell>
          <cell r="AA20">
            <v>0</v>
          </cell>
          <cell r="AB20">
            <v>0</v>
          </cell>
          <cell r="AC20">
            <v>0</v>
          </cell>
          <cell r="AD20">
            <v>0.18</v>
          </cell>
        </row>
        <row r="21">
          <cell r="C21" t="str">
            <v>L4</v>
          </cell>
          <cell r="D21" t="str">
            <v>МВТ</v>
          </cell>
          <cell r="E21" t="str">
            <v xml:space="preserve">Полезный отпуск мощности из сети </v>
          </cell>
          <cell r="F21">
            <v>484.41865627528438</v>
          </cell>
          <cell r="G21">
            <v>146.48815115279061</v>
          </cell>
          <cell r="H21">
            <v>137.1881511527906</v>
          </cell>
          <cell r="I21">
            <v>130.66235396970316</v>
          </cell>
          <cell r="J21">
            <v>70.08</v>
          </cell>
          <cell r="K21">
            <v>480.08046271782865</v>
          </cell>
          <cell r="L21">
            <v>146.50988915590918</v>
          </cell>
          <cell r="M21">
            <v>137.40988915590918</v>
          </cell>
          <cell r="N21">
            <v>130.11068440601025</v>
          </cell>
          <cell r="O21">
            <v>66.050000000000011</v>
          </cell>
          <cell r="P21">
            <v>500.76999673766659</v>
          </cell>
          <cell r="Q21">
            <v>148.61404268984606</v>
          </cell>
          <cell r="R21">
            <v>140.94404268984607</v>
          </cell>
          <cell r="S21">
            <v>137.37191135797448</v>
          </cell>
          <cell r="T21">
            <v>73.84</v>
          </cell>
          <cell r="U21">
            <v>504.9238831952436</v>
          </cell>
          <cell r="V21">
            <v>151.59778587923816</v>
          </cell>
          <cell r="W21">
            <v>146.18378587923817</v>
          </cell>
          <cell r="X21">
            <v>138.46731143676729</v>
          </cell>
          <cell r="Y21">
            <v>68.674999999999997</v>
          </cell>
          <cell r="Z21">
            <v>504.05556558249214</v>
          </cell>
          <cell r="AA21">
            <v>155.38057117823524</v>
          </cell>
          <cell r="AB21">
            <v>149.80557117823525</v>
          </cell>
          <cell r="AC21">
            <v>142.35942322602162</v>
          </cell>
          <cell r="AD21">
            <v>56.510000000000012</v>
          </cell>
        </row>
        <row r="22">
          <cell r="C22" t="str">
            <v>L4.1</v>
          </cell>
          <cell r="D22" t="str">
            <v>МВТ</v>
          </cell>
          <cell r="E22" t="str">
            <v>Полезный мощности отпуск из сети собственным потребителям ЭСО</v>
          </cell>
          <cell r="F22">
            <v>129.57999999999998</v>
          </cell>
          <cell r="G22">
            <v>9.3000000000000007</v>
          </cell>
          <cell r="H22">
            <v>0</v>
          </cell>
          <cell r="I22">
            <v>50.2</v>
          </cell>
          <cell r="J22">
            <v>70.08</v>
          </cell>
          <cell r="K22">
            <v>129.4</v>
          </cell>
          <cell r="L22">
            <v>9.1</v>
          </cell>
          <cell r="N22">
            <v>54.25</v>
          </cell>
          <cell r="O22">
            <v>66.050000000000011</v>
          </cell>
          <cell r="P22">
            <v>136.76</v>
          </cell>
          <cell r="Q22">
            <v>7.67</v>
          </cell>
          <cell r="R22">
            <v>0</v>
          </cell>
          <cell r="S22">
            <v>55.25</v>
          </cell>
          <cell r="T22">
            <v>73.84</v>
          </cell>
          <cell r="U22">
            <v>132.62099999999998</v>
          </cell>
          <cell r="V22">
            <v>5.4139999999999997</v>
          </cell>
          <cell r="W22">
            <v>0</v>
          </cell>
          <cell r="X22">
            <v>58.531999999999996</v>
          </cell>
          <cell r="Y22">
            <v>68.674999999999997</v>
          </cell>
          <cell r="Z22">
            <v>137.11500000000001</v>
          </cell>
          <cell r="AA22">
            <v>5.5750000000000002</v>
          </cell>
          <cell r="AB22">
            <v>0</v>
          </cell>
          <cell r="AC22">
            <v>75.03</v>
          </cell>
          <cell r="AD22">
            <v>56.510000000000005</v>
          </cell>
        </row>
        <row r="23">
          <cell r="D23" t="str">
            <v>МВТ</v>
          </cell>
        </row>
        <row r="24">
          <cell r="C24" t="str">
            <v>L4.1.1</v>
          </cell>
          <cell r="D24" t="str">
            <v>МВТ</v>
          </cell>
          <cell r="E24" t="str">
            <v>Полезный отпуск мощности из сети  потребителям, присоединенным к центру питания на генераторном напряжении</v>
          </cell>
          <cell r="F24">
            <v>0</v>
          </cell>
          <cell r="K24">
            <v>0</v>
          </cell>
          <cell r="P24">
            <v>0</v>
          </cell>
          <cell r="U24">
            <v>0</v>
          </cell>
          <cell r="Z24">
            <v>0</v>
          </cell>
        </row>
        <row r="25">
          <cell r="C25" t="str">
            <v>L4.1.2</v>
          </cell>
          <cell r="D25" t="str">
            <v>МВТ</v>
          </cell>
          <cell r="E25" t="str">
            <v>Полезный отпуск мощности из сети  потребителям присоединенным к сетям МСК (последняя миля)</v>
          </cell>
          <cell r="F25">
            <v>0</v>
          </cell>
        </row>
        <row r="26">
          <cell r="C26" t="str">
            <v>L4.2</v>
          </cell>
          <cell r="D26" t="str">
            <v>МВТ</v>
          </cell>
          <cell r="E26" t="str">
            <v>Полезный отпуск мощности из сети  потребителям оптового рынка</v>
          </cell>
          <cell r="F26">
            <v>0</v>
          </cell>
          <cell r="K26">
            <v>0</v>
          </cell>
          <cell r="P26">
            <v>0</v>
          </cell>
          <cell r="U26">
            <v>0</v>
          </cell>
          <cell r="Z26">
            <v>0</v>
          </cell>
        </row>
        <row r="27">
          <cell r="C27" t="str">
            <v>L4.3</v>
          </cell>
          <cell r="D27" t="str">
            <v>МВТ</v>
          </cell>
          <cell r="E27" t="str">
            <v>Сальдо переток мощности в другие организации</v>
          </cell>
          <cell r="F27">
            <v>0</v>
          </cell>
          <cell r="K27">
            <v>0</v>
          </cell>
          <cell r="P27">
            <v>0</v>
          </cell>
          <cell r="U27">
            <v>0</v>
          </cell>
          <cell r="Z27">
            <v>0</v>
          </cell>
        </row>
        <row r="28">
          <cell r="C28" t="str">
            <v>L4.4</v>
          </cell>
          <cell r="D28" t="str">
            <v>МВТ</v>
          </cell>
          <cell r="E28" t="str">
            <v>Сальдо переток мощности в сопредельные регионы</v>
          </cell>
          <cell r="F28">
            <v>0</v>
          </cell>
          <cell r="K28">
            <v>0</v>
          </cell>
          <cell r="P28">
            <v>0</v>
          </cell>
          <cell r="U28">
            <v>0</v>
          </cell>
          <cell r="Z28">
            <v>0</v>
          </cell>
        </row>
        <row r="29">
          <cell r="C29" t="str">
            <v>L5</v>
          </cell>
          <cell r="D29" t="str">
            <v>МВТ</v>
          </cell>
          <cell r="E29" t="str">
            <v>Проверка</v>
          </cell>
        </row>
      </sheetData>
      <sheetData sheetId="6" refreshError="1">
        <row r="5">
          <cell r="C5" t="str">
            <v>Всего</v>
          </cell>
          <cell r="D5" t="str">
            <v>с шин</v>
          </cell>
          <cell r="E5" t="str">
            <v>ВН</v>
          </cell>
          <cell r="F5" t="str">
            <v>СН1</v>
          </cell>
          <cell r="G5" t="str">
            <v>СН2</v>
          </cell>
          <cell r="H5" t="str">
            <v>НН</v>
          </cell>
          <cell r="I5" t="str">
            <v>Всего</v>
          </cell>
          <cell r="J5" t="str">
            <v>с шин</v>
          </cell>
          <cell r="K5" t="str">
            <v>ВН</v>
          </cell>
          <cell r="L5" t="str">
            <v>СН1</v>
          </cell>
          <cell r="M5" t="str">
            <v>СН2</v>
          </cell>
          <cell r="N5" t="str">
            <v>НН</v>
          </cell>
          <cell r="P5" t="str">
            <v>Всего</v>
          </cell>
          <cell r="Q5" t="str">
            <v>с шин</v>
          </cell>
          <cell r="R5" t="str">
            <v>ВН</v>
          </cell>
          <cell r="S5" t="str">
            <v>СН1</v>
          </cell>
          <cell r="T5" t="str">
            <v>СН2</v>
          </cell>
          <cell r="U5" t="str">
            <v>НН</v>
          </cell>
        </row>
        <row r="6">
          <cell r="C6">
            <v>3</v>
          </cell>
          <cell r="D6">
            <v>4</v>
          </cell>
          <cell r="E6">
            <v>5</v>
          </cell>
          <cell r="F6">
            <v>6</v>
          </cell>
          <cell r="G6">
            <v>7</v>
          </cell>
          <cell r="H6">
            <v>8</v>
          </cell>
          <cell r="I6">
            <v>9</v>
          </cell>
          <cell r="J6">
            <v>10</v>
          </cell>
          <cell r="K6">
            <v>11</v>
          </cell>
          <cell r="L6">
            <v>12</v>
          </cell>
          <cell r="M6">
            <v>13</v>
          </cell>
          <cell r="N6">
            <v>14</v>
          </cell>
          <cell r="O6">
            <v>15</v>
          </cell>
          <cell r="P6">
            <v>16</v>
          </cell>
          <cell r="Q6">
            <v>17</v>
          </cell>
          <cell r="R6">
            <v>18</v>
          </cell>
          <cell r="S6">
            <v>19</v>
          </cell>
          <cell r="T6">
            <v>20</v>
          </cell>
          <cell r="U6">
            <v>21</v>
          </cell>
        </row>
        <row r="7">
          <cell r="A7">
            <v>2005</v>
          </cell>
        </row>
        <row r="8">
          <cell r="B8" t="str">
            <v>Базовые потребители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</row>
        <row r="9">
          <cell r="B9" t="str">
            <v xml:space="preserve">    в том числе:</v>
          </cell>
        </row>
        <row r="10">
          <cell r="B10" t="str">
            <v>БП №1</v>
          </cell>
          <cell r="C10">
            <v>0</v>
          </cell>
          <cell r="I10">
            <v>0</v>
          </cell>
          <cell r="O10" t="e">
            <v>#NAME?</v>
          </cell>
          <cell r="P10" t="e">
            <v>#NAME?</v>
          </cell>
          <cell r="Q10" t="e">
            <v>#NAME?</v>
          </cell>
          <cell r="R10" t="e">
            <v>#NAME?</v>
          </cell>
          <cell r="S10" t="e">
            <v>#NAME?</v>
          </cell>
          <cell r="T10" t="e">
            <v>#NAME?</v>
          </cell>
          <cell r="U10" t="e">
            <v>#NAME?</v>
          </cell>
        </row>
        <row r="11">
          <cell r="B11" t="str">
            <v>БП №2</v>
          </cell>
          <cell r="C11">
            <v>0</v>
          </cell>
          <cell r="I11">
            <v>0</v>
          </cell>
          <cell r="O11" t="e">
            <v>#NAME?</v>
          </cell>
          <cell r="P11" t="e">
            <v>#NAME?</v>
          </cell>
          <cell r="Q11" t="e">
            <v>#NAME?</v>
          </cell>
          <cell r="R11" t="e">
            <v>#NAME?</v>
          </cell>
          <cell r="S11" t="e">
            <v>#NAME?</v>
          </cell>
          <cell r="T11" t="e">
            <v>#NAME?</v>
          </cell>
          <cell r="U11" t="e">
            <v>#NAME?</v>
          </cell>
        </row>
        <row r="12">
          <cell r="B12" t="str">
            <v>БП №3</v>
          </cell>
          <cell r="C12">
            <v>0</v>
          </cell>
          <cell r="I12">
            <v>0</v>
          </cell>
          <cell r="O12" t="e">
            <v>#NAME?</v>
          </cell>
          <cell r="P12" t="e">
            <v>#NAME?</v>
          </cell>
          <cell r="Q12" t="e">
            <v>#NAME?</v>
          </cell>
          <cell r="R12" t="e">
            <v>#NAME?</v>
          </cell>
          <cell r="S12" t="e">
            <v>#NAME?</v>
          </cell>
          <cell r="T12" t="e">
            <v>#NAME?</v>
          </cell>
          <cell r="U12" t="e">
            <v>#NAME?</v>
          </cell>
        </row>
        <row r="13">
          <cell r="B13" t="str">
            <v>БП №4</v>
          </cell>
          <cell r="C13">
            <v>0</v>
          </cell>
          <cell r="I13">
            <v>0</v>
          </cell>
          <cell r="O13" t="e">
            <v>#NAME?</v>
          </cell>
          <cell r="P13" t="e">
            <v>#NAME?</v>
          </cell>
          <cell r="Q13" t="e">
            <v>#NAME?</v>
          </cell>
          <cell r="R13" t="e">
            <v>#NAME?</v>
          </cell>
          <cell r="S13" t="e">
            <v>#NAME?</v>
          </cell>
          <cell r="T13" t="e">
            <v>#NAME?</v>
          </cell>
          <cell r="U13" t="e">
            <v>#NAME?</v>
          </cell>
        </row>
        <row r="14">
          <cell r="B14" t="str">
            <v>БП №5</v>
          </cell>
          <cell r="C14">
            <v>0</v>
          </cell>
          <cell r="I14">
            <v>0</v>
          </cell>
          <cell r="O14" t="e">
            <v>#NAME?</v>
          </cell>
          <cell r="P14" t="e">
            <v>#NAME?</v>
          </cell>
          <cell r="Q14" t="e">
            <v>#NAME?</v>
          </cell>
          <cell r="R14" t="e">
            <v>#NAME?</v>
          </cell>
          <cell r="S14" t="e">
            <v>#NAME?</v>
          </cell>
          <cell r="T14" t="e">
            <v>#NAME?</v>
          </cell>
          <cell r="U14" t="e">
            <v>#NAME?</v>
          </cell>
        </row>
        <row r="15">
          <cell r="B15" t="str">
            <v>БП №6</v>
          </cell>
          <cell r="C15">
            <v>0</v>
          </cell>
          <cell r="I15">
            <v>0</v>
          </cell>
          <cell r="O15" t="e">
            <v>#NAME?</v>
          </cell>
          <cell r="P15" t="e">
            <v>#NAME?</v>
          </cell>
          <cell r="Q15" t="e">
            <v>#NAME?</v>
          </cell>
          <cell r="R15" t="e">
            <v>#NAME?</v>
          </cell>
          <cell r="S15" t="e">
            <v>#NAME?</v>
          </cell>
          <cell r="T15" t="e">
            <v>#NAME?</v>
          </cell>
          <cell r="U15" t="e">
            <v>#NAME?</v>
          </cell>
        </row>
        <row r="16">
          <cell r="B16" t="str">
            <v>БП №7</v>
          </cell>
          <cell r="C16">
            <v>0</v>
          </cell>
          <cell r="I16">
            <v>0</v>
          </cell>
          <cell r="O16" t="e">
            <v>#NAME?</v>
          </cell>
          <cell r="P16" t="e">
            <v>#NAME?</v>
          </cell>
          <cell r="Q16" t="e">
            <v>#NAME?</v>
          </cell>
          <cell r="R16" t="e">
            <v>#NAME?</v>
          </cell>
          <cell r="S16" t="e">
            <v>#NAME?</v>
          </cell>
          <cell r="T16" t="e">
            <v>#NAME?</v>
          </cell>
          <cell r="U16" t="e">
            <v>#NAME?</v>
          </cell>
        </row>
        <row r="17">
          <cell r="B17" t="str">
            <v>БП №8</v>
          </cell>
          <cell r="C17">
            <v>0</v>
          </cell>
          <cell r="I17">
            <v>0</v>
          </cell>
          <cell r="O17" t="e">
            <v>#NAME?</v>
          </cell>
          <cell r="P17" t="e">
            <v>#NAME?</v>
          </cell>
          <cell r="Q17" t="e">
            <v>#NAME?</v>
          </cell>
          <cell r="R17" t="e">
            <v>#NAME?</v>
          </cell>
          <cell r="S17" t="e">
            <v>#NAME?</v>
          </cell>
          <cell r="T17" t="e">
            <v>#NAME?</v>
          </cell>
          <cell r="U17" t="e">
            <v>#NAME?</v>
          </cell>
        </row>
        <row r="18">
          <cell r="B18" t="str">
            <v>БП №9</v>
          </cell>
          <cell r="C18">
            <v>0</v>
          </cell>
          <cell r="I18">
            <v>0</v>
          </cell>
          <cell r="O18" t="e">
            <v>#NAME?</v>
          </cell>
          <cell r="P18" t="e">
            <v>#NAME?</v>
          </cell>
          <cell r="Q18" t="e">
            <v>#NAME?</v>
          </cell>
          <cell r="R18" t="e">
            <v>#NAME?</v>
          </cell>
          <cell r="S18" t="e">
            <v>#NAME?</v>
          </cell>
          <cell r="T18" t="e">
            <v>#NAME?</v>
          </cell>
          <cell r="U18" t="e">
            <v>#NAME?</v>
          </cell>
        </row>
        <row r="19">
          <cell r="B19" t="str">
            <v>БП №10</v>
          </cell>
          <cell r="C19">
            <v>0</v>
          </cell>
          <cell r="I19">
            <v>0</v>
          </cell>
          <cell r="O19" t="e">
            <v>#NAME?</v>
          </cell>
          <cell r="P19" t="e">
            <v>#NAME?</v>
          </cell>
          <cell r="Q19" t="e">
            <v>#NAME?</v>
          </cell>
          <cell r="R19" t="e">
            <v>#NAME?</v>
          </cell>
          <cell r="S19" t="e">
            <v>#NAME?</v>
          </cell>
          <cell r="T19" t="e">
            <v>#NAME?</v>
          </cell>
          <cell r="U19" t="e">
            <v>#NAME?</v>
          </cell>
        </row>
        <row r="20">
          <cell r="B20" t="str">
            <v>Добавить строки</v>
          </cell>
        </row>
        <row r="21">
          <cell r="B21" t="str">
            <v>Население</v>
          </cell>
          <cell r="C21">
            <v>241.5</v>
          </cell>
          <cell r="H21">
            <v>241.5</v>
          </cell>
          <cell r="I21">
            <v>34.9</v>
          </cell>
          <cell r="N21">
            <v>34.9</v>
          </cell>
          <cell r="O21">
            <v>6919.7707736389684</v>
          </cell>
          <cell r="P21">
            <v>100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100</v>
          </cell>
        </row>
        <row r="22">
          <cell r="B22" t="str">
            <v>Прочие потребители</v>
          </cell>
          <cell r="C22">
            <v>572.5</v>
          </cell>
          <cell r="E22">
            <v>49.7</v>
          </cell>
          <cell r="F22">
            <v>0.15</v>
          </cell>
          <cell r="G22">
            <v>336.5</v>
          </cell>
          <cell r="H22">
            <v>186.14999999999998</v>
          </cell>
          <cell r="I22">
            <v>94.68</v>
          </cell>
          <cell r="K22">
            <v>9.3000000000000007</v>
          </cell>
          <cell r="M22">
            <v>50.2</v>
          </cell>
          <cell r="N22">
            <v>35.18</v>
          </cell>
          <cell r="O22">
            <v>6046.6835656949725</v>
          </cell>
          <cell r="P22">
            <v>100</v>
          </cell>
          <cell r="Q22">
            <v>0</v>
          </cell>
          <cell r="R22">
            <v>8.681222707423581</v>
          </cell>
          <cell r="S22">
            <v>2.6200873362445413E-2</v>
          </cell>
          <cell r="T22">
            <v>58.777292576419214</v>
          </cell>
          <cell r="U22">
            <v>32.515283842794759</v>
          </cell>
        </row>
        <row r="23">
          <cell r="B23" t="str">
            <v>Бюджетные потребители</v>
          </cell>
          <cell r="C23">
            <v>77.5</v>
          </cell>
          <cell r="G23">
            <v>15.6</v>
          </cell>
          <cell r="H23">
            <v>61.9</v>
          </cell>
          <cell r="I23">
            <v>12</v>
          </cell>
          <cell r="M23">
            <v>2</v>
          </cell>
          <cell r="N23">
            <v>10</v>
          </cell>
          <cell r="O23">
            <v>6458.333333333333</v>
          </cell>
          <cell r="P23">
            <v>100</v>
          </cell>
          <cell r="Q23">
            <v>0</v>
          </cell>
          <cell r="R23">
            <v>0</v>
          </cell>
          <cell r="S23">
            <v>0</v>
          </cell>
          <cell r="T23">
            <v>20.129032258064516</v>
          </cell>
          <cell r="U23">
            <v>79.870967741935488</v>
          </cell>
        </row>
        <row r="24">
          <cell r="B24" t="str">
            <v>Всего</v>
          </cell>
          <cell r="C24">
            <v>814</v>
          </cell>
          <cell r="D24">
            <v>0</v>
          </cell>
          <cell r="E24">
            <v>49.7</v>
          </cell>
          <cell r="F24">
            <v>0.15</v>
          </cell>
          <cell r="G24">
            <v>336.5</v>
          </cell>
          <cell r="H24">
            <v>427.65</v>
          </cell>
          <cell r="I24">
            <v>129.58000000000001</v>
          </cell>
          <cell r="J24">
            <v>0</v>
          </cell>
          <cell r="K24">
            <v>9.3000000000000007</v>
          </cell>
          <cell r="L24">
            <v>0</v>
          </cell>
          <cell r="M24">
            <v>50.2</v>
          </cell>
          <cell r="N24">
            <v>70.08</v>
          </cell>
          <cell r="O24">
            <v>6281.8336162988107</v>
          </cell>
          <cell r="P24">
            <v>100</v>
          </cell>
          <cell r="Q24">
            <v>0</v>
          </cell>
          <cell r="R24">
            <v>6.1056511056511065</v>
          </cell>
          <cell r="S24">
            <v>1.8427518427518427E-2</v>
          </cell>
          <cell r="T24">
            <v>41.339066339066335</v>
          </cell>
          <cell r="U24">
            <v>52.536855036855037</v>
          </cell>
        </row>
        <row r="26">
          <cell r="B26" t="str">
            <v>Базовые потребители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 t="e">
            <v>#DIV/0!</v>
          </cell>
          <cell r="P26" t="e">
            <v>#DIV/0!</v>
          </cell>
          <cell r="Q26" t="e">
            <v>#DIV/0!</v>
          </cell>
          <cell r="R26" t="e">
            <v>#DIV/0!</v>
          </cell>
          <cell r="S26" t="e">
            <v>#DIV/0!</v>
          </cell>
          <cell r="T26" t="e">
            <v>#DIV/0!</v>
          </cell>
          <cell r="U26" t="e">
            <v>#DIV/0!</v>
          </cell>
        </row>
        <row r="27">
          <cell r="B27" t="str">
            <v xml:space="preserve">    в том числе:</v>
          </cell>
        </row>
        <row r="28">
          <cell r="B28" t="str">
            <v>БП №1</v>
          </cell>
          <cell r="C28">
            <v>0</v>
          </cell>
          <cell r="I28">
            <v>0</v>
          </cell>
          <cell r="O28" t="e">
            <v>#NAME?</v>
          </cell>
          <cell r="P28" t="e">
            <v>#NAME?</v>
          </cell>
          <cell r="Q28" t="e">
            <v>#NAME?</v>
          </cell>
          <cell r="R28" t="e">
            <v>#NAME?</v>
          </cell>
          <cell r="S28" t="e">
            <v>#NAME?</v>
          </cell>
          <cell r="T28" t="e">
            <v>#NAME?</v>
          </cell>
          <cell r="U28" t="e">
            <v>#NAME?</v>
          </cell>
        </row>
        <row r="29">
          <cell r="B29" t="str">
            <v>БП №2</v>
          </cell>
          <cell r="C29">
            <v>0</v>
          </cell>
          <cell r="I29">
            <v>0</v>
          </cell>
          <cell r="O29" t="e">
            <v>#NAME?</v>
          </cell>
          <cell r="P29" t="e">
            <v>#NAME?</v>
          </cell>
          <cell r="Q29" t="e">
            <v>#NAME?</v>
          </cell>
          <cell r="R29" t="e">
            <v>#NAME?</v>
          </cell>
          <cell r="S29" t="e">
            <v>#NAME?</v>
          </cell>
          <cell r="T29" t="e">
            <v>#NAME?</v>
          </cell>
          <cell r="U29" t="e">
            <v>#NAME?</v>
          </cell>
        </row>
        <row r="30">
          <cell r="B30" t="str">
            <v>БП №3</v>
          </cell>
          <cell r="C30">
            <v>0</v>
          </cell>
          <cell r="I30">
            <v>0</v>
          </cell>
          <cell r="O30" t="e">
            <v>#NAME?</v>
          </cell>
          <cell r="P30" t="e">
            <v>#NAME?</v>
          </cell>
          <cell r="Q30" t="e">
            <v>#NAME?</v>
          </cell>
          <cell r="R30" t="e">
            <v>#NAME?</v>
          </cell>
          <cell r="S30" t="e">
            <v>#NAME?</v>
          </cell>
          <cell r="T30" t="e">
            <v>#NAME?</v>
          </cell>
          <cell r="U30" t="e">
            <v>#NAME?</v>
          </cell>
        </row>
        <row r="31">
          <cell r="B31" t="str">
            <v>БП №4</v>
          </cell>
          <cell r="C31">
            <v>0</v>
          </cell>
          <cell r="I31">
            <v>0</v>
          </cell>
          <cell r="O31" t="e">
            <v>#NAME?</v>
          </cell>
          <cell r="P31" t="e">
            <v>#NAME?</v>
          </cell>
          <cell r="Q31" t="e">
            <v>#NAME?</v>
          </cell>
          <cell r="R31" t="e">
            <v>#NAME?</v>
          </cell>
          <cell r="S31" t="e">
            <v>#NAME?</v>
          </cell>
          <cell r="T31" t="e">
            <v>#NAME?</v>
          </cell>
          <cell r="U31" t="e">
            <v>#NAME?</v>
          </cell>
        </row>
        <row r="32">
          <cell r="B32" t="str">
            <v>БП №5</v>
          </cell>
          <cell r="C32">
            <v>0</v>
          </cell>
          <cell r="I32">
            <v>0</v>
          </cell>
          <cell r="O32" t="e">
            <v>#NAME?</v>
          </cell>
          <cell r="P32" t="e">
            <v>#NAME?</v>
          </cell>
          <cell r="Q32" t="e">
            <v>#NAME?</v>
          </cell>
          <cell r="R32" t="e">
            <v>#NAME?</v>
          </cell>
          <cell r="S32" t="e">
            <v>#NAME?</v>
          </cell>
          <cell r="T32" t="e">
            <v>#NAME?</v>
          </cell>
          <cell r="U32" t="e">
            <v>#NAME?</v>
          </cell>
        </row>
        <row r="33">
          <cell r="B33" t="str">
            <v>БП №6</v>
          </cell>
          <cell r="C33">
            <v>0</v>
          </cell>
          <cell r="I33">
            <v>0</v>
          </cell>
          <cell r="O33" t="e">
            <v>#NAME?</v>
          </cell>
          <cell r="P33" t="e">
            <v>#NAME?</v>
          </cell>
          <cell r="Q33" t="e">
            <v>#NAME?</v>
          </cell>
          <cell r="R33" t="e">
            <v>#NAME?</v>
          </cell>
          <cell r="S33" t="e">
            <v>#NAME?</v>
          </cell>
          <cell r="T33" t="e">
            <v>#NAME?</v>
          </cell>
          <cell r="U33" t="e">
            <v>#NAME?</v>
          </cell>
        </row>
        <row r="34">
          <cell r="B34" t="str">
            <v>БП №7</v>
          </cell>
          <cell r="C34">
            <v>0</v>
          </cell>
          <cell r="I34">
            <v>0</v>
          </cell>
          <cell r="O34" t="e">
            <v>#NAME?</v>
          </cell>
          <cell r="P34" t="e">
            <v>#NAME?</v>
          </cell>
          <cell r="Q34" t="e">
            <v>#NAME?</v>
          </cell>
          <cell r="R34" t="e">
            <v>#NAME?</v>
          </cell>
          <cell r="S34" t="e">
            <v>#NAME?</v>
          </cell>
          <cell r="T34" t="e">
            <v>#NAME?</v>
          </cell>
          <cell r="U34" t="e">
            <v>#NAME?</v>
          </cell>
        </row>
        <row r="35">
          <cell r="B35" t="str">
            <v>БП №8</v>
          </cell>
          <cell r="C35">
            <v>0</v>
          </cell>
          <cell r="I35">
            <v>0</v>
          </cell>
          <cell r="O35" t="e">
            <v>#NAME?</v>
          </cell>
          <cell r="P35" t="e">
            <v>#NAME?</v>
          </cell>
          <cell r="Q35" t="e">
            <v>#NAME?</v>
          </cell>
          <cell r="R35" t="e">
            <v>#NAME?</v>
          </cell>
          <cell r="S35" t="e">
            <v>#NAME?</v>
          </cell>
          <cell r="T35" t="e">
            <v>#NAME?</v>
          </cell>
          <cell r="U35" t="e">
            <v>#NAME?</v>
          </cell>
        </row>
        <row r="36">
          <cell r="B36" t="str">
            <v>БП №9</v>
          </cell>
          <cell r="C36">
            <v>0</v>
          </cell>
          <cell r="I36">
            <v>0</v>
          </cell>
          <cell r="O36" t="e">
            <v>#NAME?</v>
          </cell>
          <cell r="P36" t="e">
            <v>#NAME?</v>
          </cell>
          <cell r="Q36" t="e">
            <v>#NAME?</v>
          </cell>
          <cell r="R36" t="e">
            <v>#NAME?</v>
          </cell>
          <cell r="S36" t="e">
            <v>#NAME?</v>
          </cell>
          <cell r="T36" t="e">
            <v>#NAME?</v>
          </cell>
          <cell r="U36" t="e">
            <v>#NAME?</v>
          </cell>
        </row>
        <row r="37">
          <cell r="B37" t="str">
            <v>БП №10</v>
          </cell>
          <cell r="C37">
            <v>0</v>
          </cell>
          <cell r="I37">
            <v>0</v>
          </cell>
          <cell r="O37" t="e">
            <v>#NAME?</v>
          </cell>
          <cell r="P37" t="e">
            <v>#NAME?</v>
          </cell>
          <cell r="Q37" t="e">
            <v>#NAME?</v>
          </cell>
          <cell r="R37" t="e">
            <v>#NAME?</v>
          </cell>
          <cell r="S37" t="e">
            <v>#NAME?</v>
          </cell>
          <cell r="T37" t="e">
            <v>#NAME?</v>
          </cell>
          <cell r="U37" t="e">
            <v>#NAME?</v>
          </cell>
        </row>
        <row r="38">
          <cell r="B38" t="str">
            <v>Добавить строки</v>
          </cell>
        </row>
        <row r="39">
          <cell r="B39" t="str">
            <v>Население</v>
          </cell>
          <cell r="C39">
            <v>233.93</v>
          </cell>
          <cell r="H39">
            <v>233.93</v>
          </cell>
          <cell r="I39">
            <v>34.380000000000003</v>
          </cell>
          <cell r="N39">
            <v>34.380000000000003</v>
          </cell>
          <cell r="O39">
            <v>6804.246655031995</v>
          </cell>
          <cell r="P39">
            <v>100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100</v>
          </cell>
        </row>
        <row r="40">
          <cell r="B40" t="str">
            <v>Прочие потребители</v>
          </cell>
          <cell r="C40">
            <v>595.87</v>
          </cell>
          <cell r="E40">
            <v>45.98</v>
          </cell>
          <cell r="G40">
            <v>355.74</v>
          </cell>
          <cell r="H40">
            <v>194.14999999999998</v>
          </cell>
          <cell r="I40">
            <v>102.38</v>
          </cell>
          <cell r="K40">
            <v>7.67</v>
          </cell>
          <cell r="M40">
            <v>55.25</v>
          </cell>
          <cell r="N40">
            <v>39.46</v>
          </cell>
          <cell r="O40">
            <v>5820.1797226020708</v>
          </cell>
          <cell r="P40">
            <v>100</v>
          </cell>
          <cell r="Q40">
            <v>0</v>
          </cell>
          <cell r="R40">
            <v>7.7164482185711645</v>
          </cell>
          <cell r="S40">
            <v>0</v>
          </cell>
          <cell r="T40">
            <v>59.700941480524271</v>
          </cell>
          <cell r="U40">
            <v>32.582610300904555</v>
          </cell>
        </row>
        <row r="41">
          <cell r="B41" t="str">
            <v>Бюджетные потребители</v>
          </cell>
          <cell r="C41">
            <v>75.52</v>
          </cell>
          <cell r="G41">
            <v>13.13</v>
          </cell>
          <cell r="H41">
            <v>62.39</v>
          </cell>
          <cell r="I41">
            <v>15.66</v>
          </cell>
          <cell r="M41">
            <v>2.72</v>
          </cell>
          <cell r="N41">
            <v>12.94</v>
          </cell>
          <cell r="O41">
            <v>4822.4776500638573</v>
          </cell>
          <cell r="P41">
            <v>100</v>
          </cell>
          <cell r="Q41">
            <v>0</v>
          </cell>
          <cell r="R41">
            <v>0</v>
          </cell>
          <cell r="S41">
            <v>0</v>
          </cell>
          <cell r="T41">
            <v>17.386122881355934</v>
          </cell>
          <cell r="U41">
            <v>82.613877118644069</v>
          </cell>
        </row>
        <row r="42">
          <cell r="B42" t="str">
            <v>Всего</v>
          </cell>
          <cell r="C42">
            <v>829.8</v>
          </cell>
          <cell r="D42">
            <v>0</v>
          </cell>
          <cell r="E42">
            <v>45.98</v>
          </cell>
          <cell r="F42">
            <v>0</v>
          </cell>
          <cell r="G42">
            <v>355.74</v>
          </cell>
          <cell r="H42">
            <v>428.08</v>
          </cell>
          <cell r="I42">
            <v>136.76</v>
          </cell>
          <cell r="J42">
            <v>0</v>
          </cell>
          <cell r="K42">
            <v>7.67</v>
          </cell>
          <cell r="L42">
            <v>0</v>
          </cell>
          <cell r="M42">
            <v>55.25</v>
          </cell>
          <cell r="N42">
            <v>73.84</v>
          </cell>
          <cell r="O42">
            <v>6067.5636150921327</v>
          </cell>
          <cell r="P42">
            <v>100</v>
          </cell>
          <cell r="Q42">
            <v>0</v>
          </cell>
          <cell r="R42">
            <v>5.5410942395758012</v>
          </cell>
          <cell r="S42">
            <v>0</v>
          </cell>
          <cell r="T42">
            <v>42.870571221981201</v>
          </cell>
          <cell r="U42">
            <v>51.588334538443007</v>
          </cell>
        </row>
        <row r="44">
          <cell r="B44" t="str">
            <v>Базовые потребители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</row>
        <row r="45">
          <cell r="B45" t="str">
            <v xml:space="preserve">    в том числе:</v>
          </cell>
        </row>
        <row r="46">
          <cell r="B46" t="str">
            <v>БП №1</v>
          </cell>
          <cell r="C46">
            <v>0</v>
          </cell>
          <cell r="I46">
            <v>0</v>
          </cell>
          <cell r="O46" t="e">
            <v>#NAME?</v>
          </cell>
          <cell r="P46" t="e">
            <v>#NAME?</v>
          </cell>
          <cell r="Q46" t="e">
            <v>#NAME?</v>
          </cell>
          <cell r="R46" t="e">
            <v>#NAME?</v>
          </cell>
          <cell r="S46" t="e">
            <v>#NAME?</v>
          </cell>
          <cell r="T46" t="e">
            <v>#NAME?</v>
          </cell>
          <cell r="U46" t="e">
            <v>#NAME?</v>
          </cell>
        </row>
        <row r="47">
          <cell r="B47" t="str">
            <v>БП №2</v>
          </cell>
          <cell r="C47">
            <v>0</v>
          </cell>
          <cell r="I47">
            <v>0</v>
          </cell>
          <cell r="O47" t="e">
            <v>#NAME?</v>
          </cell>
          <cell r="P47" t="e">
            <v>#NAME?</v>
          </cell>
          <cell r="Q47" t="e">
            <v>#NAME?</v>
          </cell>
          <cell r="R47" t="e">
            <v>#NAME?</v>
          </cell>
          <cell r="S47" t="e">
            <v>#NAME?</v>
          </cell>
          <cell r="T47" t="e">
            <v>#NAME?</v>
          </cell>
          <cell r="U47" t="e">
            <v>#NAME?</v>
          </cell>
        </row>
        <row r="48">
          <cell r="B48" t="str">
            <v>БП №3</v>
          </cell>
          <cell r="C48">
            <v>0</v>
          </cell>
          <cell r="I48">
            <v>0</v>
          </cell>
          <cell r="O48" t="e">
            <v>#NAME?</v>
          </cell>
          <cell r="P48" t="e">
            <v>#NAME?</v>
          </cell>
          <cell r="Q48" t="e">
            <v>#NAME?</v>
          </cell>
          <cell r="R48" t="e">
            <v>#NAME?</v>
          </cell>
          <cell r="S48" t="e">
            <v>#NAME?</v>
          </cell>
          <cell r="T48" t="e">
            <v>#NAME?</v>
          </cell>
          <cell r="U48" t="e">
            <v>#NAME?</v>
          </cell>
        </row>
        <row r="49">
          <cell r="B49" t="str">
            <v>БП №4</v>
          </cell>
          <cell r="C49">
            <v>0</v>
          </cell>
          <cell r="I49">
            <v>0</v>
          </cell>
          <cell r="O49" t="e">
            <v>#NAME?</v>
          </cell>
          <cell r="P49" t="e">
            <v>#NAME?</v>
          </cell>
          <cell r="Q49" t="e">
            <v>#NAME?</v>
          </cell>
          <cell r="R49" t="e">
            <v>#NAME?</v>
          </cell>
          <cell r="S49" t="e">
            <v>#NAME?</v>
          </cell>
          <cell r="T49" t="e">
            <v>#NAME?</v>
          </cell>
          <cell r="U49" t="e">
            <v>#NAME?</v>
          </cell>
        </row>
        <row r="50">
          <cell r="B50" t="str">
            <v>БП №5</v>
          </cell>
          <cell r="C50">
            <v>0</v>
          </cell>
          <cell r="I50">
            <v>0</v>
          </cell>
          <cell r="O50" t="e">
            <v>#NAME?</v>
          </cell>
          <cell r="P50" t="e">
            <v>#NAME?</v>
          </cell>
          <cell r="Q50" t="e">
            <v>#NAME?</v>
          </cell>
          <cell r="R50" t="e">
            <v>#NAME?</v>
          </cell>
          <cell r="S50" t="e">
            <v>#NAME?</v>
          </cell>
          <cell r="T50" t="e">
            <v>#NAME?</v>
          </cell>
          <cell r="U50" t="e">
            <v>#NAME?</v>
          </cell>
        </row>
        <row r="51">
          <cell r="B51" t="str">
            <v>БП №6</v>
          </cell>
          <cell r="C51">
            <v>0</v>
          </cell>
          <cell r="I51">
            <v>0</v>
          </cell>
          <cell r="O51" t="e">
            <v>#NAME?</v>
          </cell>
          <cell r="P51" t="e">
            <v>#NAME?</v>
          </cell>
          <cell r="Q51" t="e">
            <v>#NAME?</v>
          </cell>
          <cell r="R51" t="e">
            <v>#NAME?</v>
          </cell>
          <cell r="S51" t="e">
            <v>#NAME?</v>
          </cell>
          <cell r="T51" t="e">
            <v>#NAME?</v>
          </cell>
          <cell r="U51" t="e">
            <v>#NAME?</v>
          </cell>
        </row>
        <row r="52">
          <cell r="B52" t="str">
            <v>БП №7</v>
          </cell>
          <cell r="C52">
            <v>0</v>
          </cell>
          <cell r="I52">
            <v>0</v>
          </cell>
          <cell r="O52" t="e">
            <v>#NAME?</v>
          </cell>
          <cell r="P52" t="e">
            <v>#NAME?</v>
          </cell>
          <cell r="Q52" t="e">
            <v>#NAME?</v>
          </cell>
          <cell r="R52" t="e">
            <v>#NAME?</v>
          </cell>
          <cell r="S52" t="e">
            <v>#NAME?</v>
          </cell>
          <cell r="T52" t="e">
            <v>#NAME?</v>
          </cell>
          <cell r="U52" t="e">
            <v>#NAME?</v>
          </cell>
        </row>
        <row r="53">
          <cell r="B53" t="str">
            <v>БП №8</v>
          </cell>
          <cell r="C53">
            <v>0</v>
          </cell>
          <cell r="I53">
            <v>0</v>
          </cell>
          <cell r="O53" t="e">
            <v>#NAME?</v>
          </cell>
          <cell r="P53" t="e">
            <v>#NAME?</v>
          </cell>
          <cell r="Q53" t="e">
            <v>#NAME?</v>
          </cell>
          <cell r="R53" t="e">
            <v>#NAME?</v>
          </cell>
          <cell r="S53" t="e">
            <v>#NAME?</v>
          </cell>
          <cell r="T53" t="e">
            <v>#NAME?</v>
          </cell>
          <cell r="U53" t="e">
            <v>#NAME?</v>
          </cell>
        </row>
        <row r="54">
          <cell r="B54" t="str">
            <v>БП №9</v>
          </cell>
          <cell r="C54">
            <v>0</v>
          </cell>
          <cell r="I54">
            <v>0</v>
          </cell>
          <cell r="O54" t="e">
            <v>#NAME?</v>
          </cell>
          <cell r="P54" t="e">
            <v>#NAME?</v>
          </cell>
          <cell r="Q54" t="e">
            <v>#NAME?</v>
          </cell>
          <cell r="R54" t="e">
            <v>#NAME?</v>
          </cell>
          <cell r="S54" t="e">
            <v>#NAME?</v>
          </cell>
          <cell r="T54" t="e">
            <v>#NAME?</v>
          </cell>
          <cell r="U54" t="e">
            <v>#NAME?</v>
          </cell>
        </row>
        <row r="55">
          <cell r="B55" t="str">
            <v>БП №10</v>
          </cell>
          <cell r="C55">
            <v>0</v>
          </cell>
          <cell r="I55">
            <v>0</v>
          </cell>
          <cell r="O55" t="e">
            <v>#NAME?</v>
          </cell>
          <cell r="P55" t="e">
            <v>#NAME?</v>
          </cell>
          <cell r="Q55" t="e">
            <v>#NAME?</v>
          </cell>
          <cell r="R55" t="e">
            <v>#NAME?</v>
          </cell>
          <cell r="S55" t="e">
            <v>#NAME?</v>
          </cell>
          <cell r="T55" t="e">
            <v>#NAME?</v>
          </cell>
          <cell r="U55" t="e">
            <v>#NAME?</v>
          </cell>
        </row>
        <row r="56">
          <cell r="B56" t="str">
            <v>Добавить строки</v>
          </cell>
        </row>
        <row r="57">
          <cell r="B57" t="str">
            <v>Население</v>
          </cell>
          <cell r="C57">
            <v>282.38900000000001</v>
          </cell>
          <cell r="E57">
            <v>0</v>
          </cell>
          <cell r="F57">
            <v>0</v>
          </cell>
          <cell r="G57">
            <v>0</v>
          </cell>
          <cell r="H57">
            <v>282.38900000000001</v>
          </cell>
          <cell r="I57">
            <v>43.769999999999996</v>
          </cell>
          <cell r="K57">
            <v>0</v>
          </cell>
          <cell r="L57">
            <v>0</v>
          </cell>
          <cell r="M57">
            <v>0</v>
          </cell>
          <cell r="N57">
            <v>43.769999999999996</v>
          </cell>
          <cell r="O57">
            <v>6451.6563856522744</v>
          </cell>
          <cell r="P57">
            <v>100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100</v>
          </cell>
        </row>
        <row r="58">
          <cell r="B58" t="str">
            <v>Прочие потребители</v>
          </cell>
          <cell r="C58">
            <v>602.0920000000001</v>
          </cell>
          <cell r="E58">
            <v>35.962000000000003</v>
          </cell>
          <cell r="F58">
            <v>1E-3</v>
          </cell>
          <cell r="G58">
            <v>483.97700000000003</v>
          </cell>
          <cell r="H58">
            <v>82.152000000000044</v>
          </cell>
          <cell r="I58">
            <v>93.345000000000013</v>
          </cell>
          <cell r="K58">
            <v>5.5750000000000002</v>
          </cell>
          <cell r="L58">
            <v>0</v>
          </cell>
          <cell r="M58">
            <v>75.03</v>
          </cell>
          <cell r="N58">
            <v>12.740000000000009</v>
          </cell>
          <cell r="O58">
            <v>6450.1794418554819</v>
          </cell>
          <cell r="P58">
            <v>100</v>
          </cell>
          <cell r="Q58">
            <v>0</v>
          </cell>
          <cell r="R58">
            <v>5.9728413597921906</v>
          </cell>
          <cell r="S58">
            <v>1.6608757465636479E-4</v>
          </cell>
          <cell r="T58">
            <v>80.382566119463462</v>
          </cell>
          <cell r="U58">
            <v>13.644426433169688</v>
          </cell>
        </row>
        <row r="59">
          <cell r="B59" t="str">
            <v>Бюджетные потребители</v>
          </cell>
          <cell r="C59">
            <v>77.59</v>
          </cell>
          <cell r="E59">
            <v>0</v>
          </cell>
          <cell r="F59">
            <v>0</v>
          </cell>
          <cell r="G59">
            <v>66.171999999999997</v>
          </cell>
          <cell r="H59">
            <v>11.417999999999999</v>
          </cell>
          <cell r="I59">
            <v>13.603</v>
          </cell>
          <cell r="K59">
            <v>0</v>
          </cell>
          <cell r="L59">
            <v>0</v>
          </cell>
          <cell r="M59">
            <v>11.84</v>
          </cell>
          <cell r="N59">
            <v>1.7629999999999999</v>
          </cell>
          <cell r="O59">
            <v>5703.8888480482246</v>
          </cell>
          <cell r="P59">
            <v>100</v>
          </cell>
          <cell r="Q59">
            <v>0</v>
          </cell>
          <cell r="R59">
            <v>0</v>
          </cell>
          <cell r="S59">
            <v>0</v>
          </cell>
          <cell r="T59">
            <v>85.284186106457</v>
          </cell>
          <cell r="U59">
            <v>14.715813893542981</v>
          </cell>
        </row>
        <row r="60">
          <cell r="B60" t="str">
            <v>Всего</v>
          </cell>
          <cell r="C60">
            <v>884.48100000000011</v>
          </cell>
          <cell r="D60">
            <v>0</v>
          </cell>
          <cell r="E60">
            <v>35.962000000000003</v>
          </cell>
          <cell r="F60">
            <v>1E-3</v>
          </cell>
          <cell r="G60">
            <v>483.97700000000003</v>
          </cell>
          <cell r="H60">
            <v>364.54100000000005</v>
          </cell>
          <cell r="I60">
            <v>137.11500000000001</v>
          </cell>
          <cell r="J60">
            <v>0</v>
          </cell>
          <cell r="K60">
            <v>5.5750000000000002</v>
          </cell>
          <cell r="L60">
            <v>0</v>
          </cell>
          <cell r="M60">
            <v>75.03</v>
          </cell>
          <cell r="N60">
            <v>56.510000000000005</v>
          </cell>
          <cell r="O60">
            <v>6450.6509134667986</v>
          </cell>
          <cell r="P60">
            <v>100</v>
          </cell>
          <cell r="Q60">
            <v>0</v>
          </cell>
          <cell r="R60">
            <v>4.0658872265204113</v>
          </cell>
          <cell r="S60">
            <v>1.13060653648863E-4</v>
          </cell>
          <cell r="T60">
            <v>54.718755971015767</v>
          </cell>
          <cell r="U60">
            <v>41.21524374181017</v>
          </cell>
        </row>
      </sheetData>
      <sheetData sheetId="7" refreshError="1">
        <row r="8">
          <cell r="E8">
            <v>3</v>
          </cell>
          <cell r="F8">
            <v>4</v>
          </cell>
          <cell r="G8">
            <v>5</v>
          </cell>
          <cell r="H8">
            <v>6</v>
          </cell>
          <cell r="I8">
            <v>7</v>
          </cell>
        </row>
        <row r="9">
          <cell r="C9" t="str">
            <v>L1</v>
          </cell>
          <cell r="D9" t="str">
            <v>Сырье, основные материалы</v>
          </cell>
        </row>
        <row r="10">
          <cell r="C10" t="str">
            <v>L2</v>
          </cell>
          <cell r="D10" t="str">
            <v>Вспомогательные материалы</v>
          </cell>
          <cell r="E10">
            <v>10122</v>
          </cell>
          <cell r="F10">
            <v>20143</v>
          </cell>
          <cell r="G10">
            <v>16462</v>
          </cell>
          <cell r="H10">
            <v>16462</v>
          </cell>
          <cell r="I10">
            <v>24253.091516899996</v>
          </cell>
        </row>
        <row r="11">
          <cell r="C11" t="str">
            <v>L2.1</v>
          </cell>
          <cell r="D11" t="str">
            <v>Вспомогательные материалы на ремонт</v>
          </cell>
          <cell r="H11">
            <v>11523.4</v>
          </cell>
          <cell r="I11">
            <v>16977.164061829997</v>
          </cell>
        </row>
        <row r="12">
          <cell r="C12" t="str">
            <v>L3</v>
          </cell>
          <cell r="D12" t="str">
            <v>Работы и услуги производ. характера</v>
          </cell>
          <cell r="E12">
            <v>2820</v>
          </cell>
          <cell r="F12">
            <v>11126.392334408334</v>
          </cell>
          <cell r="G12">
            <v>6066</v>
          </cell>
          <cell r="H12">
            <v>6066</v>
          </cell>
          <cell r="I12">
            <v>10804.3</v>
          </cell>
        </row>
        <row r="13">
          <cell r="C13" t="str">
            <v>L3.1</v>
          </cell>
          <cell r="D13" t="str">
            <v>Работы и услуги производ. характера на ремонт</v>
          </cell>
          <cell r="H13">
            <v>4246.2</v>
          </cell>
          <cell r="I13">
            <v>7563.0099999999993</v>
          </cell>
        </row>
        <row r="14">
          <cell r="C14" t="str">
            <v>L4</v>
          </cell>
          <cell r="D14" t="str">
            <v>Топливо на технологические цели</v>
          </cell>
          <cell r="E14">
            <v>4813</v>
          </cell>
          <cell r="F14">
            <v>5708.9213709677415</v>
          </cell>
          <cell r="G14">
            <v>5625</v>
          </cell>
          <cell r="H14">
            <v>5625</v>
          </cell>
          <cell r="I14">
            <v>7257.4970000000003</v>
          </cell>
        </row>
        <row r="15">
          <cell r="C15" t="str">
            <v>L5</v>
          </cell>
          <cell r="D15" t="str">
            <v xml:space="preserve">Энергия </v>
          </cell>
          <cell r="E15">
            <v>970692</v>
          </cell>
          <cell r="F15">
            <v>948021</v>
          </cell>
          <cell r="G15">
            <v>1144968.29874</v>
          </cell>
          <cell r="H15">
            <v>1280770.9454400002</v>
          </cell>
          <cell r="I15">
            <v>1397974.4205</v>
          </cell>
        </row>
        <row r="16">
          <cell r="C16" t="str">
            <v>L5.1</v>
          </cell>
          <cell r="D16" t="str">
            <v>Энергия на технологические цели (покупная энергия)</v>
          </cell>
          <cell r="E16">
            <v>-1136988.0000000005</v>
          </cell>
          <cell r="F16">
            <v>-473609.16000000015</v>
          </cell>
          <cell r="G16">
            <v>1143561.17484</v>
          </cell>
          <cell r="H16">
            <v>1279147.0834800003</v>
          </cell>
          <cell r="I16">
            <v>1396121.1456822001</v>
          </cell>
        </row>
        <row r="17">
          <cell r="C17" t="str">
            <v>L5.2</v>
          </cell>
          <cell r="D17" t="str">
            <v>Энергия на хозяйственные нужды</v>
          </cell>
          <cell r="E17">
            <v>2107680.0000000005</v>
          </cell>
          <cell r="F17">
            <v>1421630.1600000001</v>
          </cell>
          <cell r="G17">
            <v>1407.1238999999998</v>
          </cell>
          <cell r="H17">
            <v>1623.86196</v>
          </cell>
          <cell r="I17">
            <v>1853.2748177999999</v>
          </cell>
        </row>
        <row r="18">
          <cell r="C18" t="str">
            <v>L6</v>
          </cell>
          <cell r="D18" t="str">
            <v>Затраты на оплату труда</v>
          </cell>
          <cell r="E18">
            <v>38328.000399354954</v>
          </cell>
          <cell r="F18">
            <v>40997.003632821783</v>
          </cell>
          <cell r="G18">
            <v>40052.003799809929</v>
          </cell>
          <cell r="H18">
            <v>55727.658411310091</v>
          </cell>
          <cell r="I18">
            <v>68029.59002249995</v>
          </cell>
        </row>
        <row r="19">
          <cell r="C19" t="str">
            <v>L6.1</v>
          </cell>
          <cell r="D19" t="str">
            <v>Затраты на оплату труда на ремонт</v>
          </cell>
        </row>
        <row r="20">
          <cell r="C20" t="str">
            <v>L7</v>
          </cell>
          <cell r="D20" t="str">
            <v>Отчисления на социальные нужды</v>
          </cell>
          <cell r="E20">
            <v>10119</v>
          </cell>
          <cell r="F20">
            <v>11740.843152330885</v>
          </cell>
          <cell r="G20">
            <v>11888</v>
          </cell>
          <cell r="H20">
            <v>14771.53</v>
          </cell>
          <cell r="I20">
            <v>18032.37135466667</v>
          </cell>
        </row>
        <row r="21">
          <cell r="C21" t="str">
            <v>L7.1</v>
          </cell>
          <cell r="D21" t="str">
            <v>Отчисления на социальные нужды на ремонт</v>
          </cell>
        </row>
        <row r="22">
          <cell r="C22" t="str">
            <v>L8</v>
          </cell>
          <cell r="D22" t="str">
            <v>Амортизация основных фондов</v>
          </cell>
          <cell r="E22">
            <v>14500</v>
          </cell>
          <cell r="F22">
            <v>13832</v>
          </cell>
          <cell r="G22">
            <v>8007.2899291812919</v>
          </cell>
          <cell r="H22">
            <v>3590.3</v>
          </cell>
          <cell r="I22">
            <v>4027.0227332410809</v>
          </cell>
        </row>
        <row r="23">
          <cell r="C23" t="str">
            <v>L9</v>
          </cell>
          <cell r="D23" t="str">
            <v>Прочие затраты всего</v>
          </cell>
          <cell r="E23">
            <v>51612.21</v>
          </cell>
          <cell r="F23">
            <v>26758.03</v>
          </cell>
          <cell r="G23">
            <v>16702.366271008927</v>
          </cell>
          <cell r="H23" t="e">
            <v>#REF!</v>
          </cell>
          <cell r="I23" t="e">
            <v>#REF!</v>
          </cell>
        </row>
        <row r="25">
          <cell r="C25" t="str">
            <v>L9.1</v>
          </cell>
          <cell r="D25" t="str">
            <v>Целевые средства на НИОКР</v>
          </cell>
          <cell r="I25">
            <v>0</v>
          </cell>
        </row>
        <row r="26">
          <cell r="C26" t="str">
            <v>L9.2</v>
          </cell>
          <cell r="D26" t="str">
            <v>Средства на страхование</v>
          </cell>
          <cell r="E26">
            <v>890</v>
          </cell>
          <cell r="F26">
            <v>4396</v>
          </cell>
          <cell r="G26">
            <v>529</v>
          </cell>
          <cell r="H26">
            <v>3811</v>
          </cell>
          <cell r="I26">
            <v>3710.0727090999999</v>
          </cell>
        </row>
        <row r="27">
          <cell r="C27" t="str">
            <v>L9.3</v>
          </cell>
          <cell r="D27" t="str">
            <v>Плата за предельно допустимые выбросы (сбросы)</v>
          </cell>
          <cell r="E27">
            <v>135</v>
          </cell>
          <cell r="F27">
            <v>19</v>
          </cell>
          <cell r="G27">
            <v>37</v>
          </cell>
          <cell r="H27">
            <v>0</v>
          </cell>
          <cell r="I27">
            <v>0</v>
          </cell>
        </row>
        <row r="28">
          <cell r="C28" t="str">
            <v>L9.4</v>
          </cell>
          <cell r="D28" t="str">
            <v>Услуги ФСК</v>
          </cell>
        </row>
        <row r="29">
          <cell r="C29" t="str">
            <v>L9.5</v>
          </cell>
          <cell r="D29" t="str">
            <v>Отчисления в ремонтный фонд (в случае его формирования)</v>
          </cell>
        </row>
        <row r="30">
          <cell r="C30" t="str">
            <v>L9.6</v>
          </cell>
          <cell r="D30" t="str">
            <v>Водный налог (ГЭС)</v>
          </cell>
        </row>
        <row r="31">
          <cell r="C31" t="str">
            <v>L9.7</v>
          </cell>
          <cell r="D31" t="str">
            <v>Непроизводственные расходы (налоги и другие обязательные платежи и сборы)</v>
          </cell>
          <cell r="E31">
            <v>1285</v>
          </cell>
          <cell r="F31">
            <v>1508</v>
          </cell>
          <cell r="G31">
            <v>1234</v>
          </cell>
          <cell r="H31">
            <v>114</v>
          </cell>
          <cell r="I31">
            <v>14.882630000000001</v>
          </cell>
        </row>
        <row r="32">
          <cell r="C32" t="str">
            <v>L9.7.1</v>
          </cell>
          <cell r="D32" t="str">
            <v>Налог на землю</v>
          </cell>
          <cell r="E32">
            <v>1150</v>
          </cell>
          <cell r="F32">
            <v>1346</v>
          </cell>
          <cell r="G32">
            <v>1175</v>
          </cell>
          <cell r="H32">
            <v>0</v>
          </cell>
          <cell r="I32">
            <v>0</v>
          </cell>
        </row>
        <row r="33">
          <cell r="C33" t="str">
            <v>L9.7.2</v>
          </cell>
          <cell r="D33" t="str">
            <v>Транспортный налог</v>
          </cell>
          <cell r="E33">
            <v>135</v>
          </cell>
          <cell r="F33">
            <v>162</v>
          </cell>
          <cell r="G33">
            <v>59</v>
          </cell>
          <cell r="H33">
            <v>114</v>
          </cell>
          <cell r="I33">
            <v>14.882630000000001</v>
          </cell>
        </row>
        <row r="34">
          <cell r="C34" t="str">
            <v>L9.8</v>
          </cell>
          <cell r="D34" t="str">
            <v>Другие затраты, относимые на себестоимость продукции, всего</v>
          </cell>
          <cell r="E34">
            <v>49302.21</v>
          </cell>
          <cell r="F34">
            <v>20835.03</v>
          </cell>
          <cell r="G34">
            <v>14902.366271008925</v>
          </cell>
          <cell r="H34" t="e">
            <v>#REF!</v>
          </cell>
          <cell r="I34" t="e">
            <v>#REF!</v>
          </cell>
        </row>
        <row r="35">
          <cell r="C35" t="str">
            <v>L9.8.1</v>
          </cell>
          <cell r="D35" t="str">
            <v>Другие затраты, относимые на себестоимость продукции, по видам затрат</v>
          </cell>
        </row>
        <row r="36">
          <cell r="B36" t="str">
            <v>Арендная плата</v>
          </cell>
        </row>
        <row r="37">
          <cell r="B37" t="str">
            <v>Прочие другие затраты</v>
          </cell>
        </row>
        <row r="38">
          <cell r="B38" t="str">
            <v>Услуги банка</v>
          </cell>
          <cell r="E38">
            <v>135</v>
          </cell>
          <cell r="F38">
            <v>445</v>
          </cell>
          <cell r="G38">
            <v>100</v>
          </cell>
          <cell r="H38">
            <v>385.39795000000004</v>
          </cell>
          <cell r="I38">
            <v>385.39795000000004</v>
          </cell>
        </row>
        <row r="39">
          <cell r="B39" t="str">
            <v>Услуги связи</v>
          </cell>
          <cell r="E39">
            <v>844</v>
          </cell>
          <cell r="F39">
            <v>1225</v>
          </cell>
          <cell r="G39">
            <v>1038</v>
          </cell>
          <cell r="H39">
            <v>1332.6775</v>
          </cell>
          <cell r="I39">
            <v>1831.3440000000001</v>
          </cell>
        </row>
        <row r="40">
          <cell r="B40" t="str">
            <v>Командирововчные расходы</v>
          </cell>
          <cell r="E40">
            <v>230</v>
          </cell>
          <cell r="F40">
            <v>385</v>
          </cell>
          <cell r="G40">
            <v>230</v>
          </cell>
          <cell r="H40">
            <v>950</v>
          </cell>
          <cell r="I40">
            <v>1780.932182</v>
          </cell>
        </row>
        <row r="41">
          <cell r="B41" t="str">
            <v>Расходы на обучение</v>
          </cell>
          <cell r="E41">
            <v>206</v>
          </cell>
          <cell r="F41">
            <v>75</v>
          </cell>
          <cell r="G41">
            <v>226</v>
          </cell>
          <cell r="H41">
            <v>296.7</v>
          </cell>
          <cell r="I41">
            <v>403.28300000000002</v>
          </cell>
        </row>
        <row r="42">
          <cell r="B42" t="str">
            <v>Охрана труда</v>
          </cell>
          <cell r="G42">
            <v>94</v>
          </cell>
          <cell r="H42">
            <v>98</v>
          </cell>
          <cell r="I42">
            <v>2693.4322000000002</v>
          </cell>
        </row>
        <row r="43">
          <cell r="B43" t="str">
            <v>Канцелярские расходы</v>
          </cell>
          <cell r="F43">
            <v>341</v>
          </cell>
          <cell r="G43">
            <v>184</v>
          </cell>
          <cell r="H43">
            <v>441.3</v>
          </cell>
          <cell r="I43">
            <v>961.8</v>
          </cell>
        </row>
        <row r="44">
          <cell r="B44" t="str">
            <v>Коммунальные услуги</v>
          </cell>
          <cell r="E44">
            <v>744</v>
          </cell>
          <cell r="F44">
            <v>1344</v>
          </cell>
          <cell r="G44">
            <v>1022</v>
          </cell>
          <cell r="H44">
            <v>1534.2105381220663</v>
          </cell>
          <cell r="I44">
            <v>1633.9342231000005</v>
          </cell>
        </row>
        <row r="45">
          <cell r="B45" t="str">
            <v>Вневедомственная охрана</v>
          </cell>
          <cell r="F45">
            <v>1393</v>
          </cell>
          <cell r="G45">
            <v>984</v>
          </cell>
          <cell r="H45">
            <v>1545.9699999999998</v>
          </cell>
          <cell r="I45">
            <v>2451.9084199999998</v>
          </cell>
        </row>
        <row r="46">
          <cell r="B46" t="str">
            <v>Аттестация рабочих мест</v>
          </cell>
          <cell r="G46">
            <v>312</v>
          </cell>
          <cell r="H46">
            <v>312</v>
          </cell>
          <cell r="I46">
            <v>0</v>
          </cell>
        </row>
        <row r="47">
          <cell r="B47" t="str">
            <v>Аудиторские услуги</v>
          </cell>
          <cell r="F47">
            <v>3525.4</v>
          </cell>
          <cell r="G47">
            <v>200</v>
          </cell>
          <cell r="H47">
            <v>6500</v>
          </cell>
          <cell r="I47">
            <v>1627.8961780575</v>
          </cell>
        </row>
        <row r="48">
          <cell r="B48" t="str">
            <v>Дебитрская задолженность</v>
          </cell>
          <cell r="G48">
            <v>46.2</v>
          </cell>
          <cell r="H48" t="e">
            <v>#REF!</v>
          </cell>
          <cell r="I48" t="e">
            <v>#REF!</v>
          </cell>
        </row>
        <row r="49">
          <cell r="B49" t="str">
            <v>Создание резерва по сомнительным долгам</v>
          </cell>
          <cell r="G49">
            <v>3126.6</v>
          </cell>
          <cell r="H49">
            <v>0</v>
          </cell>
          <cell r="I49">
            <v>0</v>
          </cell>
        </row>
        <row r="50">
          <cell r="B50" t="str">
            <v xml:space="preserve">прочие затраты  </v>
          </cell>
          <cell r="E50">
            <v>9883.73</v>
          </cell>
          <cell r="F50">
            <v>9929.6299999999992</v>
          </cell>
          <cell r="G50">
            <v>7339.5662710089255</v>
          </cell>
          <cell r="H50" t="e">
            <v>#REF!</v>
          </cell>
          <cell r="I50" t="e">
            <v>#REF!</v>
          </cell>
        </row>
        <row r="51">
          <cell r="B51" t="str">
            <v>Создание аварийного запаса</v>
          </cell>
          <cell r="G51">
            <v>0</v>
          </cell>
          <cell r="H51">
            <v>0</v>
          </cell>
          <cell r="I51" t="e">
            <v>#REF!</v>
          </cell>
        </row>
        <row r="52">
          <cell r="B52" t="str">
            <v>Экономические обоснгванные расходы неучтеные в тарифах предыдущих периодах регулирования</v>
          </cell>
          <cell r="G52">
            <v>0</v>
          </cell>
          <cell r="H52">
            <v>0</v>
          </cell>
          <cell r="I52" t="e">
            <v>#REF!</v>
          </cell>
        </row>
        <row r="53">
          <cell r="B53" t="str">
            <v>Переоценка ОПФ</v>
          </cell>
          <cell r="G53">
            <v>0</v>
          </cell>
          <cell r="H53">
            <v>0</v>
          </cell>
          <cell r="I53">
            <v>402.58749999999998</v>
          </cell>
        </row>
        <row r="54">
          <cell r="B54" t="str">
            <v>Поверка и ремонт счетчиков</v>
          </cell>
          <cell r="E54">
            <v>3097.7</v>
          </cell>
          <cell r="F54">
            <v>882</v>
          </cell>
        </row>
        <row r="55">
          <cell r="B55" t="str">
            <v>Оформление кадастровых дел по земельным участкам</v>
          </cell>
          <cell r="E55">
            <v>2521</v>
          </cell>
        </row>
        <row r="56">
          <cell r="B56" t="str">
            <v>Консультационные услуги</v>
          </cell>
          <cell r="F56">
            <v>1268</v>
          </cell>
          <cell r="G56">
            <v>0</v>
          </cell>
          <cell r="H56">
            <v>1600</v>
          </cell>
          <cell r="I56">
            <v>1865.1790000000001</v>
          </cell>
        </row>
        <row r="57">
          <cell r="B57" t="str">
            <v>Информационно-програмные услуги</v>
          </cell>
          <cell r="G57">
            <v>0</v>
          </cell>
          <cell r="H57">
            <v>450</v>
          </cell>
          <cell r="I57">
            <v>923.99582500000008</v>
          </cell>
        </row>
        <row r="58">
          <cell r="B58" t="str">
            <v>Литература, тех. документация</v>
          </cell>
          <cell r="F58">
            <v>22</v>
          </cell>
          <cell r="G58">
            <v>0</v>
          </cell>
          <cell r="H58">
            <v>25</v>
          </cell>
          <cell r="I58">
            <v>21.864000000000001</v>
          </cell>
        </row>
        <row r="59">
          <cell r="B59" t="str">
            <v>выполнение предписаний энергонадзора</v>
          </cell>
          <cell r="E59">
            <v>31640.78</v>
          </cell>
        </row>
        <row r="60">
          <cell r="B60" t="str">
            <v>налог на имущество</v>
          </cell>
          <cell r="H60">
            <v>0</v>
          </cell>
          <cell r="I60">
            <v>207.3</v>
          </cell>
        </row>
        <row r="62">
          <cell r="C62" t="str">
            <v>L10</v>
          </cell>
          <cell r="D62" t="str">
            <v>Итого затрат</v>
          </cell>
          <cell r="E62">
            <v>1103006.2103993548</v>
          </cell>
          <cell r="F62">
            <v>1078327.1904905287</v>
          </cell>
          <cell r="G62">
            <v>1249770.9587400001</v>
          </cell>
          <cell r="H62" t="e">
            <v>#REF!</v>
          </cell>
          <cell r="I62" t="e">
            <v>#REF!</v>
          </cell>
        </row>
        <row r="63">
          <cell r="C63" t="str">
            <v>L10.1</v>
          </cell>
          <cell r="D63" t="str">
            <v>Итого затрат на ремонт</v>
          </cell>
          <cell r="E63">
            <v>0</v>
          </cell>
          <cell r="F63">
            <v>0</v>
          </cell>
          <cell r="G63">
            <v>0</v>
          </cell>
          <cell r="H63">
            <v>15769.599999999999</v>
          </cell>
          <cell r="I63">
            <v>24540.174061829995</v>
          </cell>
        </row>
        <row r="64">
          <cell r="C64" t="str">
            <v>L11</v>
          </cell>
          <cell r="D64" t="str">
            <v>Недополученный по независящим причинам доход</v>
          </cell>
          <cell r="G64">
            <v>45.64</v>
          </cell>
          <cell r="I64">
            <v>145594</v>
          </cell>
        </row>
        <row r="65">
          <cell r="C65" t="str">
            <v>L12</v>
          </cell>
          <cell r="D65" t="str">
            <v>Избыток средств, полученный в предыдущем периоде регулирования</v>
          </cell>
          <cell r="E65">
            <v>23156</v>
          </cell>
          <cell r="G65">
            <v>23000</v>
          </cell>
          <cell r="I65">
            <v>0</v>
          </cell>
        </row>
        <row r="66">
          <cell r="C66" t="str">
            <v>L13</v>
          </cell>
          <cell r="D66" t="str">
            <v xml:space="preserve">Всего себестоимость товарной продукции </v>
          </cell>
          <cell r="E66">
            <v>1079850.2103993548</v>
          </cell>
          <cell r="F66">
            <v>1078327.1904905287</v>
          </cell>
          <cell r="G66">
            <v>1226816.59874</v>
          </cell>
          <cell r="H66" t="e">
            <v>#REF!</v>
          </cell>
          <cell r="I66" t="e">
            <v>#REF!</v>
          </cell>
        </row>
        <row r="67">
          <cell r="D67" t="str">
            <v xml:space="preserve">    в том числе:</v>
          </cell>
        </row>
        <row r="68">
          <cell r="C68" t="str">
            <v>L13.1</v>
          </cell>
          <cell r="D68" t="str">
            <v xml:space="preserve"> - электрическая энергия</v>
          </cell>
        </row>
        <row r="69">
          <cell r="C69" t="str">
            <v>L13.1.1</v>
          </cell>
          <cell r="D69" t="str">
            <v>производство электроэнергии</v>
          </cell>
        </row>
        <row r="70">
          <cell r="C70" t="str">
            <v>L13.1.2</v>
          </cell>
          <cell r="D70" t="str">
            <v>покупная электроэнергия</v>
          </cell>
        </row>
        <row r="71">
          <cell r="C71" t="str">
            <v>L13.1.3</v>
          </cell>
          <cell r="D71" t="str">
            <v>Всего себестоимость товарной продукции - передача электроэнергии</v>
          </cell>
          <cell r="E71">
            <v>1079850.2103993548</v>
          </cell>
          <cell r="F71">
            <v>1078327.1904905287</v>
          </cell>
          <cell r="G71">
            <v>1226816.59874</v>
          </cell>
          <cell r="H71" t="e">
            <v>#REF!</v>
          </cell>
          <cell r="I71" t="e">
            <v>#REF!</v>
          </cell>
        </row>
        <row r="72">
          <cell r="C72" t="str">
            <v>L13.2</v>
          </cell>
          <cell r="D72" t="str">
            <v xml:space="preserve"> - тепловая энергия</v>
          </cell>
        </row>
        <row r="73">
          <cell r="C73" t="str">
            <v>L13.2.1</v>
          </cell>
          <cell r="D73" t="str">
            <v>производство теплоэнергии</v>
          </cell>
        </row>
        <row r="74">
          <cell r="C74" t="str">
            <v>L13.2.3</v>
          </cell>
          <cell r="D74" t="str">
            <v>передача теплоэнергии</v>
          </cell>
        </row>
        <row r="75">
          <cell r="C75" t="str">
            <v>L13.3</v>
          </cell>
          <cell r="D75" t="str">
            <v xml:space="preserve"> - прочие виды продукции (услуг)</v>
          </cell>
        </row>
      </sheetData>
      <sheetData sheetId="8" refreshError="1">
        <row r="6">
          <cell r="G6">
            <v>4</v>
          </cell>
          <cell r="H6">
            <v>5</v>
          </cell>
          <cell r="I6">
            <v>6</v>
          </cell>
          <cell r="J6">
            <v>7</v>
          </cell>
          <cell r="K6">
            <v>8</v>
          </cell>
        </row>
        <row r="7">
          <cell r="D7" t="str">
            <v>L1</v>
          </cell>
          <cell r="E7" t="str">
            <v>ЧЕЛ</v>
          </cell>
          <cell r="F7" t="str">
            <v>Численность</v>
          </cell>
          <cell r="G7">
            <v>407</v>
          </cell>
          <cell r="H7">
            <v>445</v>
          </cell>
          <cell r="I7">
            <v>407</v>
          </cell>
          <cell r="J7">
            <v>485</v>
          </cell>
          <cell r="K7">
            <v>468.37609125317357</v>
          </cell>
        </row>
        <row r="8">
          <cell r="D8" t="str">
            <v>L1.1</v>
          </cell>
          <cell r="F8" t="str">
            <v xml:space="preserve">Численность ППП </v>
          </cell>
          <cell r="G8">
            <v>407</v>
          </cell>
          <cell r="H8">
            <v>445</v>
          </cell>
          <cell r="I8">
            <v>407</v>
          </cell>
          <cell r="J8">
            <v>485</v>
          </cell>
          <cell r="K8">
            <v>468.37609125317357</v>
          </cell>
        </row>
        <row r="9">
          <cell r="F9" t="str">
            <v>Средняя оплата труда</v>
          </cell>
        </row>
        <row r="10">
          <cell r="D10" t="str">
            <v>L2.1</v>
          </cell>
          <cell r="E10" t="str">
            <v>РУБ.ЧЕЛ.МЕС</v>
          </cell>
          <cell r="F10" t="str">
            <v>Тарифная ставка рабочего 1-го разряда</v>
          </cell>
          <cell r="G10">
            <v>2604</v>
          </cell>
          <cell r="H10">
            <v>2604</v>
          </cell>
          <cell r="I10">
            <v>2890</v>
          </cell>
          <cell r="J10">
            <v>3160</v>
          </cell>
          <cell r="K10">
            <v>3400</v>
          </cell>
        </row>
        <row r="11">
          <cell r="D11" t="str">
            <v>L2.2</v>
          </cell>
          <cell r="E11" t="str">
            <v>ЧСЛ</v>
          </cell>
          <cell r="F11" t="str">
            <v>Дефлятор по заработной плате</v>
          </cell>
          <cell r="G11">
            <v>1.085</v>
          </cell>
          <cell r="H11">
            <v>1.0620000000000001</v>
          </cell>
          <cell r="I11">
            <v>1.085</v>
          </cell>
          <cell r="J11">
            <v>1.0396000000000001</v>
          </cell>
          <cell r="K11">
            <v>1.0375000000000001</v>
          </cell>
        </row>
        <row r="12">
          <cell r="D12" t="str">
            <v>L2.3</v>
          </cell>
          <cell r="E12" t="str">
            <v>РУБ.ЧЕЛ.МЕС</v>
          </cell>
          <cell r="F12" t="str">
            <v>Тарифная ставка рабочего 1-го разряда с учетом дефлятора</v>
          </cell>
          <cell r="G12">
            <v>2825.3399999999997</v>
          </cell>
          <cell r="H12">
            <v>2765.4480000000003</v>
          </cell>
          <cell r="I12">
            <v>3135.65</v>
          </cell>
          <cell r="J12">
            <v>3285.1360000000004</v>
          </cell>
          <cell r="K12">
            <v>3527.5000000000005</v>
          </cell>
        </row>
        <row r="13">
          <cell r="D13" t="str">
            <v>L2.4</v>
          </cell>
          <cell r="E13" t="str">
            <v>ЧСЛ</v>
          </cell>
          <cell r="F13" t="str">
            <v>Средняя ступень по оплате труда</v>
          </cell>
          <cell r="G13">
            <v>4.93</v>
          </cell>
          <cell r="H13">
            <v>5.1269999999999998</v>
          </cell>
          <cell r="I13">
            <v>4.9000000000000004</v>
          </cell>
          <cell r="J13">
            <v>5.25</v>
          </cell>
          <cell r="K13">
            <v>5.3201280081399034</v>
          </cell>
        </row>
        <row r="14">
          <cell r="D14" t="str">
            <v>L2.5</v>
          </cell>
          <cell r="E14" t="str">
            <v>ЧСЛ</v>
          </cell>
          <cell r="F14" t="str">
            <v>Тарифный коэффициент соответствующий ступени по оплате труда</v>
          </cell>
          <cell r="G14">
            <v>1.5598118000000001</v>
          </cell>
          <cell r="H14">
            <v>1.6105084999999999</v>
          </cell>
          <cell r="I14">
            <v>1.5461704000000001</v>
          </cell>
          <cell r="J14">
            <v>1.62</v>
          </cell>
          <cell r="K14">
            <v>1.696632612396378</v>
          </cell>
        </row>
        <row r="15">
          <cell r="D15" t="str">
            <v>L2.6</v>
          </cell>
          <cell r="E15" t="str">
            <v>РУБ.ЧЕЛ.МЕС</v>
          </cell>
          <cell r="F15" t="str">
            <v xml:space="preserve">Среднемесячная тарифная ставка </v>
          </cell>
          <cell r="G15">
            <v>4406.9986710120002</v>
          </cell>
          <cell r="H15">
            <v>4453.7775103080003</v>
          </cell>
          <cell r="I15">
            <v>4848.2492147600005</v>
          </cell>
          <cell r="J15">
            <v>5321.9203200000011</v>
          </cell>
          <cell r="K15">
            <v>5984.8715402282241</v>
          </cell>
        </row>
        <row r="16">
          <cell r="F16" t="str">
            <v>Выплаты, связанные с режимом работы в условиями труда 1 работника</v>
          </cell>
        </row>
        <row r="17">
          <cell r="D17" t="str">
            <v>L2.7.1</v>
          </cell>
          <cell r="E17" t="str">
            <v>ПРЦ</v>
          </cell>
          <cell r="F17" t="str">
            <v>Выплаты, связанные с режимом работы в условиями труда 1 работника - процент выплат</v>
          </cell>
          <cell r="G17">
            <v>8.3940000000000001</v>
          </cell>
          <cell r="H17">
            <v>5.4</v>
          </cell>
          <cell r="I17">
            <v>5.3449999999999998</v>
          </cell>
          <cell r="J17">
            <v>6.6</v>
          </cell>
          <cell r="K17">
            <v>6.6</v>
          </cell>
        </row>
        <row r="18">
          <cell r="D18" t="str">
            <v>L2.7.2</v>
          </cell>
          <cell r="E18" t="str">
            <v>РУБ.ЧЕЛ.МЕС</v>
          </cell>
          <cell r="F18" t="str">
            <v>Выплаты, связанные с режимом работы в условиями труда 1 работника - сумма выплат</v>
          </cell>
          <cell r="G18">
            <v>369.92346844474724</v>
          </cell>
          <cell r="H18">
            <v>240.50398555663205</v>
          </cell>
          <cell r="I18">
            <v>259.13892052892203</v>
          </cell>
          <cell r="J18">
            <v>351.24674112000008</v>
          </cell>
          <cell r="K18">
            <v>395.00152165506273</v>
          </cell>
        </row>
        <row r="19">
          <cell r="F19" t="str">
            <v>Текущее премирование</v>
          </cell>
        </row>
        <row r="20">
          <cell r="D20" t="str">
            <v>L2.8.1</v>
          </cell>
          <cell r="E20" t="str">
            <v>ПРЦ</v>
          </cell>
          <cell r="F20" t="str">
            <v>Текущее премирование - процент выплат</v>
          </cell>
          <cell r="G20">
            <v>20</v>
          </cell>
          <cell r="H20">
            <v>21.8</v>
          </cell>
          <cell r="I20">
            <v>15</v>
          </cell>
          <cell r="J20">
            <v>20</v>
          </cell>
          <cell r="K20">
            <v>40</v>
          </cell>
        </row>
        <row r="21">
          <cell r="D21" t="str">
            <v>L2.8.2</v>
          </cell>
          <cell r="E21" t="str">
            <v>РУБ.ЧЕЛ.МЕС</v>
          </cell>
          <cell r="F21" t="str">
            <v>Текущее премирование - сумма выплат</v>
          </cell>
          <cell r="G21">
            <v>955.38442789134945</v>
          </cell>
          <cell r="H21">
            <v>1023.3533660984899</v>
          </cell>
          <cell r="I21">
            <v>766.10822029333838</v>
          </cell>
          <cell r="J21">
            <v>1134.6334122240003</v>
          </cell>
          <cell r="K21">
            <v>2551.9492247533144</v>
          </cell>
        </row>
        <row r="22">
          <cell r="F22" t="str">
            <v>Вознаграждение за выслугу лет</v>
          </cell>
        </row>
        <row r="23">
          <cell r="D23" t="str">
            <v>L2.9.1</v>
          </cell>
          <cell r="E23" t="str">
            <v>ПРЦ</v>
          </cell>
          <cell r="F23" t="str">
            <v>Вознаграждение за выслугу лет - процент выплат</v>
          </cell>
          <cell r="G23">
            <v>15</v>
          </cell>
          <cell r="H23">
            <v>22</v>
          </cell>
          <cell r="I23">
            <v>15</v>
          </cell>
          <cell r="J23">
            <v>19</v>
          </cell>
          <cell r="K23">
            <v>20</v>
          </cell>
        </row>
        <row r="24">
          <cell r="D24" t="str">
            <v>L2.9.2</v>
          </cell>
          <cell r="E24" t="str">
            <v>РУБ.ЧЕЛ.МЕС</v>
          </cell>
          <cell r="F24" t="str">
            <v>Вознаграждение за выслугу лет - сумма выплат</v>
          </cell>
          <cell r="G24">
            <v>661.04980065180007</v>
          </cell>
          <cell r="H24">
            <v>979.83105226776013</v>
          </cell>
          <cell r="I24">
            <v>727.23738221400015</v>
          </cell>
          <cell r="J24">
            <v>1011.1648608000002</v>
          </cell>
          <cell r="K24">
            <v>1196.9743080456449</v>
          </cell>
        </row>
        <row r="25">
          <cell r="F25" t="str">
            <v>Выплаты по итогам  года</v>
          </cell>
        </row>
        <row r="26">
          <cell r="D26" t="str">
            <v>L2.10.1</v>
          </cell>
          <cell r="E26" t="str">
            <v>ПРЦ</v>
          </cell>
          <cell r="F26" t="str">
            <v>Выплаты по итогам  года - процент выплат</v>
          </cell>
          <cell r="G26">
            <v>33</v>
          </cell>
          <cell r="H26">
            <v>22.000999999999902</v>
          </cell>
          <cell r="I26">
            <v>33</v>
          </cell>
          <cell r="J26">
            <v>33</v>
          </cell>
          <cell r="K26">
            <v>33</v>
          </cell>
        </row>
        <row r="27">
          <cell r="D27" t="str">
            <v>L2.10.2</v>
          </cell>
          <cell r="E27" t="str">
            <v>РУБ.ЧЕЛ.МЕС</v>
          </cell>
          <cell r="F27" t="str">
            <v>Выплаты по итогам  года- сумма выплат</v>
          </cell>
          <cell r="G27">
            <v>1454.30956143396</v>
          </cell>
          <cell r="H27">
            <v>979.87559004285879</v>
          </cell>
          <cell r="I27">
            <v>1599.9222408708001</v>
          </cell>
          <cell r="J27">
            <v>1756.2337056000003</v>
          </cell>
          <cell r="K27">
            <v>1975.0076082753139</v>
          </cell>
        </row>
        <row r="28">
          <cell r="F28" t="str">
            <v>Выплаты по  районному коэффициенту и северные надбавки</v>
          </cell>
        </row>
        <row r="29">
          <cell r="D29" t="str">
            <v>L2.11.1</v>
          </cell>
          <cell r="E29" t="str">
            <v>ПРЦ</v>
          </cell>
          <cell r="F29" t="str">
            <v>Выплаты по  районному коэффициенту и северные надбавки - процент выплат</v>
          </cell>
        </row>
        <row r="30">
          <cell r="D30" t="str">
            <v>L2.11.2</v>
          </cell>
          <cell r="E30" t="str">
            <v>РУБ.ЧЕЛ.МЕС</v>
          </cell>
          <cell r="F30" t="str">
            <v>Выплаты по  районному коэффициенту и северные надбавки - сумма выплат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 t="str">
            <v>L2.12</v>
          </cell>
          <cell r="E31" t="str">
            <v>РУБ.ЧЕЛ.МЕС</v>
          </cell>
          <cell r="F31" t="str">
            <v xml:space="preserve">Итого среднемесячная оплата труда на 1 работника                         </v>
          </cell>
          <cell r="G31">
            <v>7847.6659294338569</v>
          </cell>
          <cell r="H31">
            <v>7677.3415042737415</v>
          </cell>
          <cell r="I31">
            <v>8200.6559786670623</v>
          </cell>
          <cell r="J31">
            <v>9575.1990397440022</v>
          </cell>
          <cell r="K31">
            <v>12103.804202957559</v>
          </cell>
        </row>
        <row r="32">
          <cell r="F32" t="str">
            <v>Расчет средств на оплату труда ППП (включенного в себестоимость)</v>
          </cell>
        </row>
        <row r="33">
          <cell r="D33" t="str">
            <v>L3.1</v>
          </cell>
          <cell r="E33" t="str">
            <v>ТРУБ</v>
          </cell>
          <cell r="F33" t="str">
            <v>Льготный проезд к месту отдыха</v>
          </cell>
        </row>
        <row r="34">
          <cell r="D34" t="str">
            <v>L3.2</v>
          </cell>
          <cell r="E34" t="str">
            <v>ТРУБ</v>
          </cell>
          <cell r="F34" t="str">
            <v xml:space="preserve">По постановлению от 3.11.94г.№1206 </v>
          </cell>
        </row>
        <row r="35">
          <cell r="D35" t="str">
            <v>L3.3</v>
          </cell>
          <cell r="E35" t="str">
            <v>ТРУБ</v>
          </cell>
          <cell r="F35" t="str">
            <v xml:space="preserve">Итого средства на оплату труда ППП </v>
          </cell>
          <cell r="G35">
            <v>38328.000399354954</v>
          </cell>
          <cell r="H35">
            <v>40997.003632821783</v>
          </cell>
          <cell r="I35">
            <v>40052.003799809929</v>
          </cell>
          <cell r="J35">
            <v>55727.658411310091</v>
          </cell>
          <cell r="K35">
            <v>68029.59002249995</v>
          </cell>
        </row>
        <row r="36">
          <cell r="F36" t="str">
            <v>Расчет средств на оплату труда непромышленного персонала (включенного в балансовую прибыль)</v>
          </cell>
        </row>
        <row r="37">
          <cell r="D37" t="str">
            <v>L4.1</v>
          </cell>
          <cell r="E37" t="str">
            <v>ЧЕЛ</v>
          </cell>
          <cell r="F37" t="str">
            <v>Численность, принятая для расчета (базовый период - фактическая)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D38" t="str">
            <v>L4.2</v>
          </cell>
          <cell r="E38" t="str">
            <v>РУБ.ЧЕЛ.МЕС</v>
          </cell>
          <cell r="F38" t="str">
            <v>Среднемесячная оплата труда на 1 работника</v>
          </cell>
        </row>
        <row r="39">
          <cell r="D39" t="str">
            <v>L4.3</v>
          </cell>
          <cell r="E39" t="str">
            <v>ТРУБ</v>
          </cell>
          <cell r="F39" t="str">
            <v>Льготный проезд к месту отдыха</v>
          </cell>
        </row>
        <row r="40">
          <cell r="D40" t="str">
            <v>L4.4</v>
          </cell>
          <cell r="E40" t="str">
            <v>ТРУБ</v>
          </cell>
          <cell r="F40" t="str">
            <v>По постановлению от 03.11.94 г. №1206</v>
          </cell>
        </row>
        <row r="41">
          <cell r="D41" t="str">
            <v>L4.5</v>
          </cell>
          <cell r="E41" t="str">
            <v>ТРУБ</v>
          </cell>
          <cell r="F41" t="str">
            <v>Итого средства на оплату труда непромышленного персонала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F42" t="str">
            <v>Расчет по денежным выплатам</v>
          </cell>
        </row>
        <row r="43">
          <cell r="D43" t="str">
            <v>L5.1</v>
          </cell>
          <cell r="E43" t="str">
            <v>ЧЕЛ</v>
          </cell>
          <cell r="F43" t="str">
            <v>Численность всего, принятая для расчета (базовый период - фактическая)</v>
          </cell>
          <cell r="G43">
            <v>407</v>
          </cell>
          <cell r="H43">
            <v>445</v>
          </cell>
          <cell r="I43">
            <v>407</v>
          </cell>
          <cell r="J43">
            <v>485</v>
          </cell>
          <cell r="K43">
            <v>468.37609125317357</v>
          </cell>
        </row>
        <row r="44">
          <cell r="D44" t="str">
            <v>L5.2</v>
          </cell>
          <cell r="E44" t="str">
            <v>РУБ.ЧЕЛ.МЕС</v>
          </cell>
          <cell r="F44" t="str">
            <v>Денежные выплаты на 1 работника</v>
          </cell>
        </row>
        <row r="45">
          <cell r="D45" t="str">
            <v>L5.3</v>
          </cell>
          <cell r="E45" t="str">
            <v>ТРУБ</v>
          </cell>
          <cell r="F45" t="str">
            <v>Итого по денежным выплатам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D46" t="str">
            <v>L6</v>
          </cell>
          <cell r="E46" t="str">
            <v>ТРУБ</v>
          </cell>
          <cell r="F46" t="str">
            <v>Итого средства на потребление</v>
          </cell>
          <cell r="G46">
            <v>38328.000399354954</v>
          </cell>
          <cell r="H46">
            <v>40997.003632821783</v>
          </cell>
          <cell r="I46">
            <v>40052.003799809929</v>
          </cell>
          <cell r="J46">
            <v>55727.658411310091</v>
          </cell>
          <cell r="K46">
            <v>68029.59002249995</v>
          </cell>
        </row>
        <row r="47">
          <cell r="D47" t="str">
            <v>L7</v>
          </cell>
          <cell r="E47" t="str">
            <v>РУБ.ЧЕЛ.МЕС</v>
          </cell>
          <cell r="F47" t="str">
            <v>Среднемесячный доход на 1 работника</v>
          </cell>
          <cell r="G47">
            <v>7847.665929433856</v>
          </cell>
          <cell r="H47">
            <v>7677.3415042737424</v>
          </cell>
          <cell r="I47">
            <v>8200.6559786670623</v>
          </cell>
          <cell r="J47">
            <v>9575.1990397440022</v>
          </cell>
          <cell r="K47">
            <v>12103.804202957561</v>
          </cell>
        </row>
      </sheetData>
      <sheetData sheetId="9" refreshError="1">
        <row r="6"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</row>
        <row r="7">
          <cell r="B7" t="str">
            <v>Балансовая стоимость основных производственных фондов на начало периода регулирования</v>
          </cell>
          <cell r="C7" t="str">
            <v>L1</v>
          </cell>
          <cell r="D7">
            <v>479889</v>
          </cell>
          <cell r="E7">
            <v>556773</v>
          </cell>
          <cell r="F7">
            <v>312124.73849999998</v>
          </cell>
          <cell r="G7">
            <v>67476.476999999999</v>
          </cell>
          <cell r="H7">
            <v>74837.594389999998</v>
          </cell>
        </row>
        <row r="8">
          <cell r="B8" t="str">
            <v>Ввод основных производственных фондов</v>
          </cell>
          <cell r="C8" t="str">
            <v>L2</v>
          </cell>
          <cell r="D8">
            <v>29297</v>
          </cell>
          <cell r="E8">
            <v>39016</v>
          </cell>
          <cell r="F8">
            <v>20740.599999999999</v>
          </cell>
          <cell r="G8">
            <v>2465.1999999999998</v>
          </cell>
          <cell r="H8">
            <v>5250.4900000000007</v>
          </cell>
        </row>
        <row r="9">
          <cell r="B9" t="str">
            <v>Выбытие основных производственных фондов</v>
          </cell>
          <cell r="C9" t="str">
            <v>L3</v>
          </cell>
          <cell r="D9">
            <v>13226</v>
          </cell>
          <cell r="E9">
            <v>6354</v>
          </cell>
          <cell r="F9">
            <v>3177</v>
          </cell>
          <cell r="G9">
            <v>0</v>
          </cell>
          <cell r="H9">
            <v>0</v>
          </cell>
        </row>
        <row r="10">
          <cell r="B10" t="str">
            <v>Средняя стоимость основных производственных фондов</v>
          </cell>
          <cell r="C10" t="str">
            <v>L4</v>
          </cell>
          <cell r="D10">
            <v>489961</v>
          </cell>
          <cell r="E10">
            <v>573104</v>
          </cell>
          <cell r="F10">
            <v>320826.53849999997</v>
          </cell>
          <cell r="G10">
            <v>68709.077000000005</v>
          </cell>
          <cell r="H10">
            <v>76343.437476982974</v>
          </cell>
        </row>
        <row r="11">
          <cell r="B11" t="str">
            <v>Средняя норма амортизации</v>
          </cell>
          <cell r="C11" t="str">
            <v>L5</v>
          </cell>
          <cell r="D11">
            <v>2.9594192190807025</v>
          </cell>
          <cell r="E11">
            <v>2.4135235489544655</v>
          </cell>
          <cell r="F11">
            <v>2.4958315376959668</v>
          </cell>
          <cell r="G11">
            <v>5.2253649106652968</v>
          </cell>
          <cell r="H11">
            <v>5.2748774044333553</v>
          </cell>
        </row>
        <row r="12">
          <cell r="B12" t="str">
            <v>Сумма амортизационных отчислений</v>
          </cell>
          <cell r="C12" t="str">
            <v>L6</v>
          </cell>
          <cell r="D12">
            <v>14500</v>
          </cell>
          <cell r="E12">
            <v>13832</v>
          </cell>
          <cell r="F12">
            <v>8007.2899291812919</v>
          </cell>
          <cell r="G12">
            <v>3590.3</v>
          </cell>
          <cell r="H12">
            <v>4027.0227332410809</v>
          </cell>
        </row>
      </sheetData>
      <sheetData sheetId="10" refreshError="1">
        <row r="4">
          <cell r="D4" t="str">
            <v>стоимость на начало регулируемого периода</v>
          </cell>
          <cell r="E4" t="str">
            <v>Ввод основных производственных фондов</v>
          </cell>
          <cell r="F4" t="str">
            <v>Выбытие основных производственных фондов</v>
          </cell>
          <cell r="G4" t="str">
            <v xml:space="preserve">стоимость на конец регулируемого периода </v>
          </cell>
          <cell r="H4" t="str">
            <v xml:space="preserve">среднегодовая стоимость </v>
          </cell>
          <cell r="I4" t="str">
            <v>Амортизация</v>
          </cell>
        </row>
        <row r="5">
          <cell r="D5" t="str">
            <v>L3</v>
          </cell>
          <cell r="E5" t="str">
            <v>L4</v>
          </cell>
          <cell r="F5" t="str">
            <v>L5</v>
          </cell>
          <cell r="G5" t="str">
            <v>L6</v>
          </cell>
          <cell r="H5" t="str">
            <v>L7</v>
          </cell>
          <cell r="I5" t="str">
            <v>L8</v>
          </cell>
        </row>
        <row r="7">
          <cell r="B7" t="str">
            <v>Линии электропередач</v>
          </cell>
          <cell r="D7">
            <v>43587.413</v>
          </cell>
          <cell r="E7">
            <v>2297.29</v>
          </cell>
          <cell r="F7">
            <v>0</v>
          </cell>
          <cell r="G7">
            <v>45884.703000000001</v>
          </cell>
          <cell r="H7">
            <v>44736.058000000005</v>
          </cell>
          <cell r="I7">
            <v>2105.1206750000001</v>
          </cell>
        </row>
        <row r="8">
          <cell r="B8" t="str">
            <v>ВЛЭП</v>
          </cell>
          <cell r="D8">
            <v>18476.652999999998</v>
          </cell>
          <cell r="E8">
            <v>0</v>
          </cell>
          <cell r="F8">
            <v>0</v>
          </cell>
          <cell r="G8">
            <v>18476.652999999998</v>
          </cell>
          <cell r="H8">
            <v>18476.652999999998</v>
          </cell>
          <cell r="I8">
            <v>964.54347500000017</v>
          </cell>
        </row>
        <row r="9">
          <cell r="B9" t="str">
            <v>ВН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B10" t="str">
            <v>СН1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СН2</v>
          </cell>
          <cell r="D11">
            <v>3424.8560000000002</v>
          </cell>
          <cell r="E11">
            <v>0</v>
          </cell>
          <cell r="F11">
            <v>0</v>
          </cell>
          <cell r="G11">
            <v>3424.8560000000002</v>
          </cell>
          <cell r="H11">
            <v>3424.8560000000002</v>
          </cell>
          <cell r="I11">
            <v>163.49332500000003</v>
          </cell>
        </row>
        <row r="12">
          <cell r="B12" t="str">
            <v>НН</v>
          </cell>
          <cell r="D12">
            <v>15051.796999999999</v>
          </cell>
          <cell r="E12">
            <v>0</v>
          </cell>
          <cell r="F12">
            <v>0</v>
          </cell>
          <cell r="G12">
            <v>15051.796999999999</v>
          </cell>
          <cell r="H12">
            <v>15051.796999999999</v>
          </cell>
          <cell r="I12">
            <v>801.05015000000014</v>
          </cell>
        </row>
        <row r="13">
          <cell r="B13" t="str">
            <v>КЛЭП</v>
          </cell>
          <cell r="D13">
            <v>25110.760000000002</v>
          </cell>
          <cell r="E13">
            <v>2297.29</v>
          </cell>
          <cell r="F13">
            <v>0</v>
          </cell>
          <cell r="G13">
            <v>27408.050000000003</v>
          </cell>
          <cell r="H13">
            <v>26259.405000000002</v>
          </cell>
          <cell r="I13">
            <v>1140.5771999999999</v>
          </cell>
        </row>
        <row r="14">
          <cell r="B14" t="str">
            <v>ВН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 t="str">
            <v>СН1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СН2</v>
          </cell>
          <cell r="D16">
            <v>17993.334000000003</v>
          </cell>
          <cell r="E16">
            <v>0</v>
          </cell>
          <cell r="F16">
            <v>0</v>
          </cell>
          <cell r="G16">
            <v>17993.334000000003</v>
          </cell>
          <cell r="H16">
            <v>17993.334000000003</v>
          </cell>
          <cell r="I16">
            <v>724.17600000000004</v>
          </cell>
        </row>
        <row r="17">
          <cell r="B17" t="str">
            <v>НН</v>
          </cell>
          <cell r="D17">
            <v>7117.4259999999995</v>
          </cell>
          <cell r="E17">
            <v>2297.29</v>
          </cell>
          <cell r="F17">
            <v>0</v>
          </cell>
          <cell r="G17">
            <v>9414.7160000000003</v>
          </cell>
          <cell r="H17">
            <v>8266.0709999999999</v>
          </cell>
          <cell r="I17">
            <v>416.4011999999999</v>
          </cell>
        </row>
        <row r="18">
          <cell r="B18" t="str">
            <v>Подстанции</v>
          </cell>
          <cell r="D18">
            <v>21218.421000000006</v>
          </cell>
          <cell r="E18">
            <v>866.7</v>
          </cell>
          <cell r="F18">
            <v>0</v>
          </cell>
          <cell r="G18">
            <v>22085.121000000006</v>
          </cell>
          <cell r="H18">
            <v>21651.771000000008</v>
          </cell>
          <cell r="I18">
            <v>1108.1428250000001</v>
          </cell>
        </row>
        <row r="19">
          <cell r="B19" t="str">
            <v>ВН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</row>
        <row r="20">
          <cell r="B20" t="str">
            <v>СН1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B21" t="str">
            <v>СН2</v>
          </cell>
          <cell r="D21">
            <v>21218.421000000006</v>
          </cell>
          <cell r="E21">
            <v>866.7</v>
          </cell>
          <cell r="F21">
            <v>0</v>
          </cell>
          <cell r="G21">
            <v>22085.121000000006</v>
          </cell>
          <cell r="H21">
            <v>21651.771000000008</v>
          </cell>
          <cell r="I21">
            <v>1108.1428250000001</v>
          </cell>
        </row>
        <row r="22">
          <cell r="B22" t="str">
            <v>НН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</row>
        <row r="23">
          <cell r="B23" t="str">
            <v>Всего (стр. 1+стр.2)</v>
          </cell>
          <cell r="D23">
            <v>64805.834000000003</v>
          </cell>
          <cell r="E23">
            <v>3163.99</v>
          </cell>
          <cell r="F23">
            <v>0</v>
          </cell>
          <cell r="G23">
            <v>67969.824000000008</v>
          </cell>
          <cell r="H23">
            <v>66387.829000000012</v>
          </cell>
          <cell r="I23">
            <v>3213.2635</v>
          </cell>
        </row>
        <row r="24">
          <cell r="B24" t="str">
            <v>ВН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5">
          <cell r="B25" t="str">
            <v>СН1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B26" t="str">
            <v>СН2</v>
          </cell>
          <cell r="D26">
            <v>42636.611000000004</v>
          </cell>
          <cell r="E26">
            <v>866.7</v>
          </cell>
          <cell r="F26">
            <v>0</v>
          </cell>
          <cell r="G26">
            <v>43503.311000000009</v>
          </cell>
          <cell r="H26">
            <v>43069.96100000001</v>
          </cell>
          <cell r="I26">
            <v>1995.8121500000002</v>
          </cell>
        </row>
        <row r="27">
          <cell r="B27" t="str">
            <v>НН</v>
          </cell>
          <cell r="D27">
            <v>22169.222999999998</v>
          </cell>
          <cell r="E27">
            <v>2297.29</v>
          </cell>
          <cell r="F27">
            <v>0</v>
          </cell>
          <cell r="G27">
            <v>24466.512999999999</v>
          </cell>
          <cell r="H27">
            <v>23317.867999999999</v>
          </cell>
          <cell r="I27">
            <v>1217.45135</v>
          </cell>
        </row>
      </sheetData>
      <sheetData sheetId="11" refreshError="1">
        <row r="5">
          <cell r="F5">
            <v>3</v>
          </cell>
          <cell r="G5">
            <v>4</v>
          </cell>
          <cell r="H5">
            <v>5</v>
          </cell>
          <cell r="I5">
            <v>6</v>
          </cell>
          <cell r="J5">
            <v>7</v>
          </cell>
        </row>
        <row r="6">
          <cell r="C6" t="str">
            <v>L1</v>
          </cell>
          <cell r="D6" t="str">
            <v>ТРУБ</v>
          </cell>
          <cell r="E6" t="str">
            <v>Основная оплата труда производственных рабочих</v>
          </cell>
          <cell r="F6">
            <v>35645.040000000001</v>
          </cell>
          <cell r="G6">
            <v>38127.21</v>
          </cell>
          <cell r="H6">
            <v>37248.824999999997</v>
          </cell>
          <cell r="I6">
            <v>39009.326999999997</v>
          </cell>
          <cell r="J6">
            <v>47620.699000000001</v>
          </cell>
        </row>
        <row r="7">
          <cell r="C7" t="str">
            <v>L2</v>
          </cell>
          <cell r="E7" t="str">
            <v>Дополнительная оплата труда производственных рабочих</v>
          </cell>
          <cell r="F7">
            <v>2682.96</v>
          </cell>
          <cell r="G7">
            <v>2869.7900000000004</v>
          </cell>
          <cell r="H7">
            <v>2803.6750000000002</v>
          </cell>
          <cell r="I7">
            <v>2730.6528900000003</v>
          </cell>
          <cell r="J7">
            <v>3333.4489300000005</v>
          </cell>
        </row>
        <row r="8">
          <cell r="C8" t="str">
            <v>L3</v>
          </cell>
          <cell r="E8" t="str">
            <v>Отчисления на соц. нужды с оплаты производственных рабочих</v>
          </cell>
          <cell r="F8">
            <v>10119</v>
          </cell>
          <cell r="G8">
            <v>10443</v>
          </cell>
          <cell r="H8">
            <v>10573.86</v>
          </cell>
          <cell r="I8">
            <v>11063.877336176</v>
          </cell>
          <cell r="J8">
            <v>13506.246144645334</v>
          </cell>
        </row>
        <row r="9">
          <cell r="C9" t="str">
            <v>L4</v>
          </cell>
          <cell r="E9" t="str">
            <v>Расходы по содержание и эксплуатации оборудования</v>
          </cell>
          <cell r="F9">
            <v>14500</v>
          </cell>
          <cell r="G9">
            <v>13832</v>
          </cell>
          <cell r="H9">
            <v>14240</v>
          </cell>
          <cell r="I9">
            <v>17630</v>
          </cell>
          <cell r="J9">
            <v>20193.552500000002</v>
          </cell>
        </row>
        <row r="11">
          <cell r="C11" t="str">
            <v>L4.1</v>
          </cell>
          <cell r="E11" t="str">
            <v>Амортизация производственного оборудования</v>
          </cell>
          <cell r="F11">
            <v>14500</v>
          </cell>
          <cell r="G11">
            <v>13832</v>
          </cell>
          <cell r="H11">
            <v>14240</v>
          </cell>
          <cell r="I11">
            <v>2855.2</v>
          </cell>
          <cell r="J11">
            <v>3213.2635</v>
          </cell>
        </row>
        <row r="12">
          <cell r="C12" t="str">
            <v>L4.1.ВН</v>
          </cell>
          <cell r="E12" t="str">
            <v>Амортизация производственного оборудования - ВН</v>
          </cell>
          <cell r="I12">
            <v>0</v>
          </cell>
          <cell r="J12">
            <v>0</v>
          </cell>
        </row>
        <row r="13">
          <cell r="C13" t="str">
            <v>L4.1.СН1</v>
          </cell>
          <cell r="E13" t="str">
            <v>Амортизация производственного оборудования - СН1</v>
          </cell>
          <cell r="I13">
            <v>0</v>
          </cell>
          <cell r="J13">
            <v>0</v>
          </cell>
        </row>
        <row r="14">
          <cell r="C14" t="str">
            <v>L4.1.СН2</v>
          </cell>
          <cell r="E14" t="str">
            <v>Амортизация производственного оборудования - СН2</v>
          </cell>
          <cell r="F14">
            <v>6311.6791661300622</v>
          </cell>
          <cell r="G14">
            <v>6020.9066362697258</v>
          </cell>
          <cell r="H14">
            <v>6198.5042293580746</v>
          </cell>
          <cell r="I14">
            <v>1824.7449999999999</v>
          </cell>
          <cell r="J14">
            <v>1995.8121500000002</v>
          </cell>
        </row>
        <row r="15">
          <cell r="C15" t="str">
            <v>L4.1.НН</v>
          </cell>
          <cell r="E15" t="str">
            <v>Амортизация производственного оборудования - НН</v>
          </cell>
          <cell r="F15">
            <v>8188.3208338699378</v>
          </cell>
          <cell r="G15">
            <v>7811.0933637302742</v>
          </cell>
          <cell r="H15">
            <v>8041.4957706419254</v>
          </cell>
          <cell r="I15">
            <v>1030.4549999999999</v>
          </cell>
          <cell r="J15">
            <v>1217.45135</v>
          </cell>
        </row>
        <row r="16">
          <cell r="C16" t="str">
            <v>L4.2</v>
          </cell>
          <cell r="E16" t="str">
            <v>Ремонт основного оборудования</v>
          </cell>
        </row>
        <row r="17">
          <cell r="C17" t="str">
            <v>L4.3</v>
          </cell>
          <cell r="E17" t="str">
            <v>Другие расходы по содержанию и эксплуатации оборудования</v>
          </cell>
          <cell r="I17">
            <v>14774.8</v>
          </cell>
          <cell r="J17">
            <v>16980.289000000001</v>
          </cell>
        </row>
        <row r="18">
          <cell r="C18" t="str">
            <v>L5</v>
          </cell>
          <cell r="E18" t="str">
            <v>Расходы по подготовке и освоению производства (пусковые работы)</v>
          </cell>
        </row>
        <row r="19">
          <cell r="C19" t="str">
            <v>L6</v>
          </cell>
          <cell r="E19" t="str">
            <v>Цеховые расходы</v>
          </cell>
          <cell r="I19">
            <v>1279.25</v>
          </cell>
          <cell r="J19">
            <v>1407.175</v>
          </cell>
        </row>
        <row r="20">
          <cell r="C20" t="str">
            <v>L7</v>
          </cell>
          <cell r="E20" t="str">
            <v>Общехозяйственные расходы электрических сетей</v>
          </cell>
          <cell r="F20">
            <v>47141.289999999994</v>
          </cell>
          <cell r="G20">
            <v>57850.000000000015</v>
          </cell>
          <cell r="H20">
            <v>39996.300000000003</v>
          </cell>
          <cell r="I20">
            <v>143777.73584316947</v>
          </cell>
          <cell r="J20">
            <v>197247.94547868764</v>
          </cell>
        </row>
        <row r="22">
          <cell r="C22" t="str">
            <v>L7.1</v>
          </cell>
          <cell r="E22" t="str">
            <v>Целевые средства на НИОКР</v>
          </cell>
        </row>
        <row r="23">
          <cell r="C23" t="str">
            <v>L7.2</v>
          </cell>
          <cell r="E23" t="str">
            <v>Средства на страхование</v>
          </cell>
          <cell r="F23">
            <v>890</v>
          </cell>
          <cell r="G23">
            <v>4396</v>
          </cell>
          <cell r="H23">
            <v>529</v>
          </cell>
          <cell r="I23">
            <v>3811</v>
          </cell>
          <cell r="J23">
            <v>3710.0727090999999</v>
          </cell>
        </row>
        <row r="24">
          <cell r="C24" t="str">
            <v>L7.3</v>
          </cell>
          <cell r="E24" t="str">
            <v>Плата за предельно допустимые выбросы (сбросы) загрязняющих вещетв</v>
          </cell>
          <cell r="F24">
            <v>135</v>
          </cell>
          <cell r="G24">
            <v>19</v>
          </cell>
          <cell r="H24">
            <v>37</v>
          </cell>
          <cell r="I24">
            <v>0</v>
          </cell>
          <cell r="J24">
            <v>0</v>
          </cell>
        </row>
        <row r="25">
          <cell r="C25" t="str">
            <v>L7.4</v>
          </cell>
          <cell r="E25" t="str">
            <v>Отчисления в ремонтный фонд в случае его формирования</v>
          </cell>
          <cell r="I25">
            <v>0</v>
          </cell>
          <cell r="J25">
            <v>0</v>
          </cell>
        </row>
        <row r="26">
          <cell r="C26" t="str">
            <v>L7.5</v>
          </cell>
          <cell r="E26" t="str">
            <v>Непроизводственные расходы (налоги и другие обязательные платежи и сборы) всего</v>
          </cell>
          <cell r="F26">
            <v>8186</v>
          </cell>
          <cell r="G26">
            <v>8424</v>
          </cell>
          <cell r="H26">
            <v>8756</v>
          </cell>
          <cell r="I26">
            <v>8575</v>
          </cell>
          <cell r="J26">
            <v>9321.9826300000004</v>
          </cell>
        </row>
        <row r="27">
          <cell r="C27" t="str">
            <v>L7.5.1</v>
          </cell>
          <cell r="E27" t="str">
            <v>Непроизводственные расходы (налоги и другие обязательные платежи и сборы) по видам</v>
          </cell>
        </row>
        <row r="28">
          <cell r="F28">
            <v>1150</v>
          </cell>
          <cell r="G28">
            <v>1346</v>
          </cell>
          <cell r="H28">
            <v>1175</v>
          </cell>
          <cell r="I28">
            <v>0</v>
          </cell>
          <cell r="J28">
            <v>0</v>
          </cell>
        </row>
        <row r="33">
          <cell r="I33">
            <v>0</v>
          </cell>
          <cell r="J33">
            <v>0</v>
          </cell>
        </row>
        <row r="34">
          <cell r="F34">
            <v>135</v>
          </cell>
          <cell r="G34">
            <v>162</v>
          </cell>
          <cell r="H34">
            <v>59</v>
          </cell>
          <cell r="I34">
            <v>114</v>
          </cell>
          <cell r="J34">
            <v>14.882630000000001</v>
          </cell>
        </row>
        <row r="35">
          <cell r="I35">
            <v>0</v>
          </cell>
          <cell r="J35">
            <v>0</v>
          </cell>
        </row>
        <row r="36">
          <cell r="I36">
            <v>0</v>
          </cell>
          <cell r="J36">
            <v>0</v>
          </cell>
        </row>
        <row r="37">
          <cell r="F37">
            <v>6901</v>
          </cell>
          <cell r="G37">
            <v>6916</v>
          </cell>
          <cell r="H37">
            <v>7522</v>
          </cell>
          <cell r="I37">
            <v>8461</v>
          </cell>
          <cell r="J37">
            <v>9307.1</v>
          </cell>
        </row>
        <row r="39">
          <cell r="C39" t="str">
            <v>L7.6</v>
          </cell>
          <cell r="E39" t="str">
            <v>Другие затраты, относимые на себестоимость продукции всего</v>
          </cell>
          <cell r="F39">
            <v>37930.289999999994</v>
          </cell>
          <cell r="G39">
            <v>45011.000000000015</v>
          </cell>
          <cell r="H39">
            <v>30674.300000000003</v>
          </cell>
          <cell r="I39">
            <v>131391.73584316947</v>
          </cell>
          <cell r="J39">
            <v>184215.89013958763</v>
          </cell>
        </row>
        <row r="40">
          <cell r="C40" t="str">
            <v>L7.6.1</v>
          </cell>
          <cell r="E40" t="str">
            <v>Другие затраты, относимые на себестоимость продукции по видам расходов</v>
          </cell>
        </row>
        <row r="41">
          <cell r="I41">
            <v>80467.400009345787</v>
          </cell>
          <cell r="J41">
            <v>86100.118009999991</v>
          </cell>
        </row>
        <row r="45">
          <cell r="C45" t="str">
            <v>L7.7</v>
          </cell>
          <cell r="E45" t="str">
            <v>Плата ФСК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 t="str">
            <v xml:space="preserve">    в том числе:</v>
          </cell>
        </row>
        <row r="47">
          <cell r="C47" t="str">
            <v>L7.1.ВН</v>
          </cell>
          <cell r="E47" t="str">
            <v>Плата ФСК - ВН</v>
          </cell>
        </row>
        <row r="48">
          <cell r="C48" t="str">
            <v>L7.1.СН1</v>
          </cell>
          <cell r="E48" t="str">
            <v>Плата ФСК - СН1</v>
          </cell>
        </row>
        <row r="49">
          <cell r="C49" t="str">
            <v>L7.1.СН2</v>
          </cell>
          <cell r="E49" t="str">
            <v>Плата ФСК - СН2</v>
          </cell>
        </row>
        <row r="50">
          <cell r="C50" t="str">
            <v>L7.1.НН</v>
          </cell>
          <cell r="E50" t="str">
            <v>Плата ФСК - НН</v>
          </cell>
        </row>
        <row r="51">
          <cell r="C51" t="str">
            <v>L8</v>
          </cell>
          <cell r="E51" t="str">
            <v>Недополученный по независящим причинам доход</v>
          </cell>
          <cell r="H51">
            <v>45.6</v>
          </cell>
          <cell r="J51">
            <v>145594</v>
          </cell>
        </row>
        <row r="52">
          <cell r="C52" t="str">
            <v>L9</v>
          </cell>
          <cell r="E52" t="str">
            <v>Избыток средств, полученный в предыдущем периоде регулирования</v>
          </cell>
          <cell r="H52">
            <v>23000</v>
          </cell>
          <cell r="J52">
            <v>0</v>
          </cell>
        </row>
        <row r="53">
          <cell r="C53" t="str">
            <v>L10</v>
          </cell>
          <cell r="E53" t="str">
            <v xml:space="preserve">Итого производственные расходы </v>
          </cell>
          <cell r="F53">
            <v>110088.29</v>
          </cell>
          <cell r="G53">
            <v>123122.00000000001</v>
          </cell>
          <cell r="H53">
            <v>81908.260000000009</v>
          </cell>
          <cell r="I53">
            <v>215490.84306934546</v>
          </cell>
          <cell r="J53">
            <v>428903.06705333298</v>
          </cell>
        </row>
        <row r="54">
          <cell r="E54" t="str">
            <v xml:space="preserve">    в том числе:</v>
          </cell>
        </row>
        <row r="55">
          <cell r="C55" t="str">
            <v>L10.ВН</v>
          </cell>
          <cell r="E55" t="str">
            <v>Производственные расходы - ВН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C56" t="str">
            <v>L10.СН1</v>
          </cell>
          <cell r="E56" t="str">
            <v>Производственные расходы - СН1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C57" t="str">
            <v>L10.СН2</v>
          </cell>
          <cell r="E57" t="str">
            <v>Производственные расходы - СН2</v>
          </cell>
          <cell r="F57">
            <v>84458.492592793889</v>
          </cell>
          <cell r="G57">
            <v>95369.353390574994</v>
          </cell>
          <cell r="H57">
            <v>61519.704024092134</v>
          </cell>
          <cell r="I57">
            <v>175661.91613046819</v>
          </cell>
          <cell r="J57">
            <v>350012.30722398334</v>
          </cell>
        </row>
        <row r="58">
          <cell r="C58" t="str">
            <v>L10.НН</v>
          </cell>
          <cell r="E58" t="str">
            <v>Производственные расходы - НН</v>
          </cell>
          <cell r="F58">
            <v>25629.797407206097</v>
          </cell>
          <cell r="G58">
            <v>27752.646609425006</v>
          </cell>
          <cell r="H58">
            <v>20388.555975907868</v>
          </cell>
          <cell r="I58">
            <v>39828.926938877223</v>
          </cell>
          <cell r="J58">
            <v>78890.759829349612</v>
          </cell>
        </row>
        <row r="59">
          <cell r="C59" t="str">
            <v>L11</v>
          </cell>
          <cell r="D59" t="str">
            <v>МКВТЧ</v>
          </cell>
          <cell r="E59" t="str">
            <v>Полезный отпуск электроэнергии без отпуска с шин ТЭЦ</v>
          </cell>
          <cell r="F59">
            <v>814</v>
          </cell>
          <cell r="G59">
            <v>790.1321999999999</v>
          </cell>
          <cell r="H59">
            <v>829.8</v>
          </cell>
          <cell r="I59">
            <v>859.79800000000012</v>
          </cell>
          <cell r="J59">
            <v>884.48100000000011</v>
          </cell>
        </row>
        <row r="60">
          <cell r="C60" t="str">
            <v>L12</v>
          </cell>
          <cell r="D60" t="str">
            <v>РУБ.ТКВТЧ</v>
          </cell>
          <cell r="E60" t="str">
            <v>Себестоимость</v>
          </cell>
          <cell r="F60">
            <v>135.24359950859949</v>
          </cell>
          <cell r="G60">
            <v>155.824556953887</v>
          </cell>
          <cell r="H60">
            <v>98.708435767654876</v>
          </cell>
          <cell r="I60">
            <v>250.62961657196857</v>
          </cell>
          <cell r="J60">
            <v>484.92061113051938</v>
          </cell>
        </row>
        <row r="61">
          <cell r="C61" t="str">
            <v>L13</v>
          </cell>
          <cell r="D61" t="str">
            <v>ТРУБ</v>
          </cell>
          <cell r="E61" t="str">
            <v>Условно-постоянные затраты сетей</v>
          </cell>
          <cell r="F61">
            <v>110088.29</v>
          </cell>
          <cell r="G61">
            <v>123122.00000000001</v>
          </cell>
          <cell r="H61">
            <v>81908.260000000009</v>
          </cell>
          <cell r="I61">
            <v>215490.84306934546</v>
          </cell>
          <cell r="J61">
            <v>428903.06705333298</v>
          </cell>
        </row>
        <row r="63">
          <cell r="C63" t="str">
            <v>L13.1</v>
          </cell>
          <cell r="E63" t="str">
            <v>Сумма общехозяйственных расходов</v>
          </cell>
          <cell r="F63">
            <v>73452.05417360898</v>
          </cell>
          <cell r="G63">
            <v>82148.281292797692</v>
          </cell>
          <cell r="H63">
            <v>54650.044530495034</v>
          </cell>
          <cell r="I63">
            <v>143777.73584316947</v>
          </cell>
          <cell r="J63">
            <v>197247.94547868764</v>
          </cell>
        </row>
        <row r="64">
          <cell r="C64" t="str">
            <v>L14</v>
          </cell>
          <cell r="E64" t="str">
            <v>Услуги ФСК</v>
          </cell>
        </row>
      </sheetData>
      <sheetData sheetId="12" refreshError="1">
        <row r="6">
          <cell r="E6">
            <v>3</v>
          </cell>
          <cell r="F6">
            <v>4</v>
          </cell>
          <cell r="G6">
            <v>5</v>
          </cell>
          <cell r="H6">
            <v>6</v>
          </cell>
          <cell r="I6">
            <v>7</v>
          </cell>
        </row>
        <row r="7">
          <cell r="C7" t="str">
            <v>L1</v>
          </cell>
          <cell r="D7" t="str">
            <v>Объем капитальных вложений - всего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37969.86</v>
          </cell>
        </row>
        <row r="9">
          <cell r="C9" t="str">
            <v>L1.1</v>
          </cell>
          <cell r="D9" t="str">
            <v>Объем капитальных вложений - на производственное и научно-техническое развитие</v>
          </cell>
          <cell r="H9">
            <v>29996.920000000002</v>
          </cell>
          <cell r="I9">
            <v>55126.400000000001</v>
          </cell>
        </row>
        <row r="10">
          <cell r="C10" t="str">
            <v>L1.2</v>
          </cell>
          <cell r="D10" t="str">
            <v>Объем капитальных вложений - на непроизводственное развитие</v>
          </cell>
          <cell r="H10">
            <v>0</v>
          </cell>
          <cell r="I10">
            <v>0</v>
          </cell>
        </row>
        <row r="11">
          <cell r="C11" t="str">
            <v>L2</v>
          </cell>
          <cell r="D11" t="str">
            <v>Финансирование капитальных вложений из средств - всего</v>
          </cell>
          <cell r="E11">
            <v>14500</v>
          </cell>
          <cell r="F11">
            <v>13832</v>
          </cell>
          <cell r="G11">
            <v>8007.2899291812919</v>
          </cell>
          <cell r="H11" t="e">
            <v>#REF!</v>
          </cell>
          <cell r="I11" t="e">
            <v>#REF!</v>
          </cell>
        </row>
        <row r="13">
          <cell r="C13" t="str">
            <v>L2.1</v>
          </cell>
          <cell r="D13" t="str">
            <v xml:space="preserve">Амортизационных отчислений на полное восстановление основных фондов </v>
          </cell>
          <cell r="E13">
            <v>14500</v>
          </cell>
          <cell r="F13">
            <v>13832</v>
          </cell>
          <cell r="G13">
            <v>8007.2899291812919</v>
          </cell>
          <cell r="H13">
            <v>3590.3</v>
          </cell>
          <cell r="I13">
            <v>4027.0227332410809</v>
          </cell>
        </row>
        <row r="14">
          <cell r="C14" t="str">
            <v>L2.2</v>
          </cell>
          <cell r="D14" t="str">
            <v>Неиспользованных средств на начало года</v>
          </cell>
          <cell r="H14" t="e">
            <v>#REF!</v>
          </cell>
          <cell r="I14" t="e">
            <v>#REF!</v>
          </cell>
        </row>
        <row r="15">
          <cell r="C15" t="str">
            <v>L2.3</v>
          </cell>
          <cell r="D15" t="str">
            <v>Федерального бюджета</v>
          </cell>
          <cell r="H15">
            <v>0</v>
          </cell>
          <cell r="I15">
            <v>9816.8799999999974</v>
          </cell>
        </row>
        <row r="16">
          <cell r="C16" t="str">
            <v>L2.4</v>
          </cell>
          <cell r="D16" t="str">
            <v>Республиканского бюджета</v>
          </cell>
          <cell r="H16">
            <v>0</v>
          </cell>
          <cell r="I16">
            <v>0</v>
          </cell>
        </row>
        <row r="17">
          <cell r="C17" t="str">
            <v>L2.5</v>
          </cell>
          <cell r="D17" t="str">
            <v xml:space="preserve">Регионального (республиканского, краевого, областного) бюждета </v>
          </cell>
          <cell r="H17">
            <v>0</v>
          </cell>
          <cell r="I17">
            <v>0</v>
          </cell>
        </row>
        <row r="18">
          <cell r="C18" t="str">
            <v>L2.6</v>
          </cell>
          <cell r="D18" t="str">
            <v xml:space="preserve">Прочих </v>
          </cell>
          <cell r="H18">
            <v>0</v>
          </cell>
          <cell r="I18">
            <v>0</v>
          </cell>
        </row>
        <row r="19">
          <cell r="C19" t="str">
            <v>L2.7</v>
          </cell>
          <cell r="D19" t="str">
            <v>Средства, полученные от реализации ценных бумаг</v>
          </cell>
          <cell r="H19">
            <v>26406.620000000003</v>
          </cell>
          <cell r="I19">
            <v>36223.5</v>
          </cell>
        </row>
        <row r="20">
          <cell r="C20" t="str">
            <v>L2.8</v>
          </cell>
          <cell r="D20" t="str">
            <v>Кредитные средства</v>
          </cell>
          <cell r="H20">
            <v>0</v>
          </cell>
          <cell r="I20">
            <v>0</v>
          </cell>
        </row>
        <row r="21">
          <cell r="C21" t="str">
            <v>L2.9</v>
          </cell>
          <cell r="D21" t="str">
            <v>Итого источники кап. Вложений</v>
          </cell>
          <cell r="E21">
            <v>14500</v>
          </cell>
          <cell r="F21">
            <v>13832</v>
          </cell>
          <cell r="G21">
            <v>8007.2899291812919</v>
          </cell>
          <cell r="H21" t="e">
            <v>#REF!</v>
          </cell>
          <cell r="I21" t="e">
            <v>#REF!</v>
          </cell>
        </row>
        <row r="22">
          <cell r="C22" t="str">
            <v>L2.10</v>
          </cell>
          <cell r="D22" t="str">
            <v>Капвложения из прибыли</v>
          </cell>
          <cell r="E22">
            <v>0</v>
          </cell>
          <cell r="F22">
            <v>0</v>
          </cell>
          <cell r="G22">
            <v>0</v>
          </cell>
          <cell r="H22" t="e">
            <v>#REF!</v>
          </cell>
          <cell r="I22" t="e">
            <v>#REF!</v>
          </cell>
        </row>
        <row r="23">
          <cell r="D23" t="str">
            <v xml:space="preserve"> - отнесенная на производство электрической энергии</v>
          </cell>
        </row>
        <row r="24">
          <cell r="C24" t="str">
            <v>L2.10.2</v>
          </cell>
          <cell r="D24" t="str">
            <v>Прибыль отнесенная на передачу электрической энергии</v>
          </cell>
          <cell r="E24">
            <v>0</v>
          </cell>
          <cell r="F24">
            <v>0</v>
          </cell>
          <cell r="G24">
            <v>0</v>
          </cell>
          <cell r="H24" t="e">
            <v>#REF!</v>
          </cell>
          <cell r="I24" t="e">
            <v>#REF!</v>
          </cell>
        </row>
        <row r="25">
          <cell r="D25" t="str">
            <v xml:space="preserve"> - отнесенная на производство тепловой энергии</v>
          </cell>
        </row>
        <row r="26">
          <cell r="D26" t="str">
            <v xml:space="preserve"> - отнесенная на передачу тепловой энергии</v>
          </cell>
        </row>
      </sheetData>
      <sheetData sheetId="13" refreshError="1">
        <row r="6">
          <cell r="B6">
            <v>2</v>
          </cell>
          <cell r="C6">
            <v>3</v>
          </cell>
          <cell r="D6">
            <v>4</v>
          </cell>
          <cell r="E6">
            <v>5</v>
          </cell>
          <cell r="F6">
            <v>6</v>
          </cell>
          <cell r="G6">
            <v>7</v>
          </cell>
          <cell r="H6">
            <v>8</v>
          </cell>
          <cell r="I6">
            <v>9</v>
          </cell>
          <cell r="J6">
            <v>10</v>
          </cell>
          <cell r="K6">
            <v>11</v>
          </cell>
        </row>
        <row r="8">
          <cell r="A8" t="str">
            <v>Реконструкция ВЛ -6кВ (провод СИП)</v>
          </cell>
          <cell r="J8">
            <v>17399.52</v>
          </cell>
          <cell r="K8">
            <v>0</v>
          </cell>
        </row>
        <row r="9">
          <cell r="A9" t="str">
            <v>Реконструкция  ВЛ 0,4 кВ</v>
          </cell>
          <cell r="J9">
            <v>5009.7149999999992</v>
          </cell>
          <cell r="K9">
            <v>0</v>
          </cell>
        </row>
        <row r="10">
          <cell r="A10" t="str">
            <v xml:space="preserve">Реконструкция КЛ 6-10 кВ </v>
          </cell>
          <cell r="J10">
            <v>2200.5250000000001</v>
          </cell>
          <cell r="K10">
            <v>0</v>
          </cell>
        </row>
        <row r="11">
          <cell r="A11" t="str">
            <v xml:space="preserve">Реконструкция КЛ 6-10 кВ </v>
          </cell>
          <cell r="J11">
            <v>0</v>
          </cell>
          <cell r="K11">
            <v>0</v>
          </cell>
        </row>
        <row r="12">
          <cell r="A12" t="str">
            <v>Реконструкция КЛ- 04 кВ</v>
          </cell>
          <cell r="J12">
            <v>4945</v>
          </cell>
          <cell r="K12">
            <v>0</v>
          </cell>
        </row>
        <row r="13">
          <cell r="A13" t="str">
            <v>Реконструкция КТП</v>
          </cell>
          <cell r="J13">
            <v>900.84999999999991</v>
          </cell>
          <cell r="K13">
            <v>0</v>
          </cell>
        </row>
        <row r="14">
          <cell r="A14" t="str">
            <v>Замена оборудования в РП-7 и  ЦРП</v>
          </cell>
          <cell r="J14">
            <v>1451.25</v>
          </cell>
          <cell r="K14">
            <v>0</v>
          </cell>
        </row>
        <row r="15">
          <cell r="A15" t="str">
            <v>Строительство водопровода и канализации по ул Гризодубовой</v>
          </cell>
          <cell r="J15">
            <v>0</v>
          </cell>
          <cell r="K15">
            <v>0</v>
          </cell>
        </row>
        <row r="16">
          <cell r="A16" t="str">
            <v>Организация въезда с ул. Мира на улицу Гризодубовой</v>
          </cell>
          <cell r="J16">
            <v>0</v>
          </cell>
          <cell r="K16">
            <v>0</v>
          </cell>
        </row>
        <row r="17">
          <cell r="A17" t="str">
            <v>Проектноизыскательские работы</v>
          </cell>
          <cell r="J17">
            <v>0</v>
          </cell>
          <cell r="K17">
            <v>0</v>
          </cell>
        </row>
        <row r="18">
          <cell r="A18" t="str">
            <v>Оборудование для измерения в сетях (установка пиборов учета в ТП, внедрение АСКУЭ)</v>
          </cell>
          <cell r="J18">
            <v>0</v>
          </cell>
          <cell r="K18">
            <v>0</v>
          </cell>
        </row>
        <row r="19">
          <cell r="A19" t="str">
            <v>Оборудование не требующее монтажа</v>
          </cell>
          <cell r="J19">
            <v>0</v>
          </cell>
          <cell r="K19">
            <v>0</v>
          </cell>
        </row>
        <row r="20">
          <cell r="A20" t="str">
            <v>Установка пожарной сигнализации с устройством дымовых пожарных извещателей</v>
          </cell>
          <cell r="J20">
            <v>6063</v>
          </cell>
          <cell r="K20">
            <v>0</v>
          </cell>
        </row>
        <row r="21">
          <cell r="A21" t="str">
            <v>Добавить строки</v>
          </cell>
        </row>
        <row r="22">
          <cell r="A22" t="str">
            <v>Всего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37969.86</v>
          </cell>
        </row>
      </sheetData>
      <sheetData sheetId="14" refreshError="1">
        <row r="9">
          <cell r="E9">
            <v>3</v>
          </cell>
          <cell r="F9">
            <v>4</v>
          </cell>
          <cell r="G9">
            <v>5</v>
          </cell>
          <cell r="H9">
            <v>6</v>
          </cell>
          <cell r="I9">
            <v>7</v>
          </cell>
        </row>
        <row r="10">
          <cell r="C10" t="str">
            <v>L1</v>
          </cell>
          <cell r="D10" t="str">
            <v>Прибыль на развитие производства</v>
          </cell>
          <cell r="H10">
            <v>0</v>
          </cell>
          <cell r="I10">
            <v>1223.4594000000002</v>
          </cell>
        </row>
        <row r="12">
          <cell r="C12" t="str">
            <v>L1.1</v>
          </cell>
          <cell r="D12" t="str">
            <v>Прибыль на капитальные вложения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L1.1.ВН</v>
          </cell>
          <cell r="D13" t="str">
            <v>Прибыль на капитальные вложения - ВН</v>
          </cell>
          <cell r="H13">
            <v>0</v>
          </cell>
          <cell r="I13">
            <v>0</v>
          </cell>
        </row>
        <row r="14">
          <cell r="C14" t="str">
            <v>L1.1.СН1</v>
          </cell>
          <cell r="D14" t="str">
            <v>Прибыль на капитальные вложения - СН1</v>
          </cell>
          <cell r="H14">
            <v>0</v>
          </cell>
          <cell r="I14">
            <v>0</v>
          </cell>
        </row>
        <row r="15">
          <cell r="C15" t="str">
            <v>L1.1.СН2</v>
          </cell>
          <cell r="D15" t="str">
            <v>Прибыль на капитальные вложения - СН2</v>
          </cell>
          <cell r="H15">
            <v>0</v>
          </cell>
          <cell r="I15">
            <v>0</v>
          </cell>
        </row>
        <row r="16">
          <cell r="C16" t="str">
            <v>L1.1.НН</v>
          </cell>
          <cell r="D16" t="str">
            <v>Прибыль на капитальные вложения - НН</v>
          </cell>
          <cell r="H16">
            <v>0</v>
          </cell>
          <cell r="I16">
            <v>0</v>
          </cell>
        </row>
        <row r="17">
          <cell r="C17" t="str">
            <v>L2</v>
          </cell>
          <cell r="D17" t="str">
            <v xml:space="preserve">Прибыль на социальное развитие </v>
          </cell>
          <cell r="H17">
            <v>6741.7771674709502</v>
          </cell>
          <cell r="I17">
            <v>7213.7015691939168</v>
          </cell>
        </row>
        <row r="19">
          <cell r="C19" t="str">
            <v>L2.1</v>
          </cell>
          <cell r="D19" t="str">
            <v>Прибыль на социальное развитие  - капитальные вложения</v>
          </cell>
        </row>
        <row r="20">
          <cell r="C20" t="str">
            <v>L3</v>
          </cell>
          <cell r="D20" t="str">
            <v>Льготы, компенсации и проч.выплаты по Колдоговору</v>
          </cell>
        </row>
        <row r="21">
          <cell r="C21" t="str">
            <v>L4</v>
          </cell>
          <cell r="D21" t="str">
            <v>Дивиденды по акциям</v>
          </cell>
          <cell r="H21">
            <v>0</v>
          </cell>
          <cell r="I21">
            <v>0</v>
          </cell>
        </row>
        <row r="22">
          <cell r="C22" t="str">
            <v>L5</v>
          </cell>
          <cell r="D22" t="str">
            <v>Прибыль на прочие цели</v>
          </cell>
          <cell r="E22">
            <v>19264.849999999999</v>
          </cell>
          <cell r="F22">
            <v>27540</v>
          </cell>
          <cell r="G22">
            <v>30354.35</v>
          </cell>
          <cell r="H22">
            <v>337.08885837354751</v>
          </cell>
          <cell r="I22">
            <v>421.85804845969591</v>
          </cell>
        </row>
        <row r="24">
          <cell r="C24" t="str">
            <v>L5.1</v>
          </cell>
          <cell r="D24" t="str">
            <v>Проценты за пользование кредитом</v>
          </cell>
          <cell r="H24">
            <v>0</v>
          </cell>
        </row>
        <row r="25">
          <cell r="C25" t="str">
            <v>L5.2</v>
          </cell>
          <cell r="D25" t="str">
            <v>Услуги банка</v>
          </cell>
        </row>
        <row r="26">
          <cell r="C26" t="str">
            <v>L5.3</v>
          </cell>
          <cell r="D26" t="str">
            <v>Другие расходы из прибыли, всего</v>
          </cell>
          <cell r="E26">
            <v>0</v>
          </cell>
          <cell r="F26">
            <v>0</v>
          </cell>
          <cell r="G26">
            <v>30354.35</v>
          </cell>
          <cell r="H26">
            <v>0</v>
          </cell>
          <cell r="I26">
            <v>421.85804845969591</v>
          </cell>
        </row>
        <row r="27">
          <cell r="C27" t="str">
            <v>L5.3.1</v>
          </cell>
          <cell r="D27" t="str">
            <v>Другие расходы из прибыли, по видам затрат</v>
          </cell>
        </row>
        <row r="28">
          <cell r="G28">
            <v>30354.35</v>
          </cell>
        </row>
        <row r="29">
          <cell r="H29">
            <v>0</v>
          </cell>
        </row>
        <row r="30">
          <cell r="I30">
            <v>421.85804845969591</v>
          </cell>
        </row>
        <row r="31">
          <cell r="D31" t="str">
            <v>Добавить строки</v>
          </cell>
        </row>
        <row r="32">
          <cell r="C32" t="str">
            <v>L6</v>
          </cell>
          <cell r="D32" t="str">
            <v>Прибыль, облагаемая налогом</v>
          </cell>
          <cell r="H32">
            <v>12054.242705905623</v>
          </cell>
          <cell r="I32">
            <v>14564.749357819017</v>
          </cell>
        </row>
        <row r="33">
          <cell r="C33" t="str">
            <v>L7</v>
          </cell>
          <cell r="D33" t="str">
            <v>Налоги, сборы, платежи - всего</v>
          </cell>
          <cell r="E33">
            <v>9673.2099999999991</v>
          </cell>
          <cell r="F33">
            <v>10272.6</v>
          </cell>
          <cell r="G33">
            <v>625</v>
          </cell>
          <cell r="H33">
            <v>8781.9766800611251</v>
          </cell>
          <cell r="I33">
            <v>10888.130340165404</v>
          </cell>
        </row>
        <row r="35">
          <cell r="C35" t="str">
            <v>L7.1</v>
          </cell>
          <cell r="D35" t="str">
            <v>Налог на прибыль</v>
          </cell>
          <cell r="E35">
            <v>8863.2099999999991</v>
          </cell>
          <cell r="F35">
            <v>8183</v>
          </cell>
          <cell r="H35">
            <v>3806.6</v>
          </cell>
          <cell r="I35">
            <v>5182.3999999999996</v>
          </cell>
        </row>
        <row r="36">
          <cell r="C36" t="str">
            <v>L7.1.ВН</v>
          </cell>
          <cell r="D36" t="str">
            <v>Налог на прибыль - ВН</v>
          </cell>
          <cell r="H36">
            <v>0</v>
          </cell>
          <cell r="I36">
            <v>0</v>
          </cell>
        </row>
        <row r="37">
          <cell r="C37" t="str">
            <v>L7.1.СН1</v>
          </cell>
          <cell r="D37" t="str">
            <v>Налог на прибыль - СН1</v>
          </cell>
          <cell r="H37">
            <v>0</v>
          </cell>
          <cell r="I37">
            <v>0</v>
          </cell>
        </row>
        <row r="38">
          <cell r="C38" t="str">
            <v>L7.1.СН2</v>
          </cell>
          <cell r="D38" t="str">
            <v>Налог на прибыль - СН2</v>
          </cell>
          <cell r="H38">
            <v>0</v>
          </cell>
          <cell r="I38">
            <v>0</v>
          </cell>
        </row>
        <row r="39">
          <cell r="C39" t="str">
            <v>L7.1.НН</v>
          </cell>
          <cell r="D39" t="str">
            <v>Налог на прибыль - НН</v>
          </cell>
          <cell r="H39">
            <v>0</v>
          </cell>
          <cell r="I39">
            <v>0</v>
          </cell>
        </row>
        <row r="40">
          <cell r="C40" t="str">
            <v>L7.2</v>
          </cell>
          <cell r="D40" t="str">
            <v>Налог на имущество</v>
          </cell>
          <cell r="E40">
            <v>810</v>
          </cell>
          <cell r="F40">
            <v>622.6</v>
          </cell>
          <cell r="G40">
            <v>625</v>
          </cell>
          <cell r="H40">
            <v>0</v>
          </cell>
          <cell r="I40">
            <v>0</v>
          </cell>
        </row>
        <row r="41">
          <cell r="C41" t="str">
            <v>L7.2.ВН</v>
          </cell>
          <cell r="D41" t="str">
            <v>Налог на имущество - ВН</v>
          </cell>
        </row>
        <row r="42">
          <cell r="C42" t="str">
            <v>L7.2.СН1</v>
          </cell>
          <cell r="D42" t="str">
            <v>Налог на имущество - СН1</v>
          </cell>
        </row>
        <row r="43">
          <cell r="C43" t="str">
            <v>L7.2.СН2</v>
          </cell>
          <cell r="D43" t="str">
            <v>Налог на имущество - СН2</v>
          </cell>
        </row>
        <row r="44">
          <cell r="C44" t="str">
            <v>L7.2.НН</v>
          </cell>
          <cell r="D44" t="str">
            <v>Налог на имущество - НН</v>
          </cell>
        </row>
        <row r="45">
          <cell r="C45" t="str">
            <v>L7.3</v>
          </cell>
          <cell r="D45" t="str">
            <v>Плата за выбросы загрязняющих веществ</v>
          </cell>
        </row>
        <row r="46">
          <cell r="C46" t="str">
            <v>L7.4</v>
          </cell>
          <cell r="D46" t="str">
            <v>Другие налоги и обязательные сборы и платежи, всего</v>
          </cell>
          <cell r="E46">
            <v>0</v>
          </cell>
          <cell r="F46">
            <v>1467</v>
          </cell>
          <cell r="G46">
            <v>0</v>
          </cell>
          <cell r="H46">
            <v>4975.3766800611247</v>
          </cell>
          <cell r="I46">
            <v>5705.7303401654044</v>
          </cell>
        </row>
        <row r="47">
          <cell r="C47" t="str">
            <v>L7.4.1</v>
          </cell>
          <cell r="D47" t="str">
            <v>Другие налоги и обязательные сборы и платежи по видам затрат</v>
          </cell>
        </row>
        <row r="48">
          <cell r="H48">
            <v>1175.0201736000006</v>
          </cell>
          <cell r="I48">
            <v>1257.2715857520006</v>
          </cell>
        </row>
        <row r="49">
          <cell r="H49">
            <v>2030.6399999999999</v>
          </cell>
          <cell r="I49">
            <v>2233.7040000000002</v>
          </cell>
        </row>
        <row r="50">
          <cell r="F50">
            <v>1467</v>
          </cell>
          <cell r="H50">
            <v>1769.7165064611245</v>
          </cell>
          <cell r="I50">
            <v>2214.7547544134031</v>
          </cell>
        </row>
        <row r="51">
          <cell r="D51" t="str">
            <v>Добавить строки</v>
          </cell>
        </row>
        <row r="52">
          <cell r="C52" t="str">
            <v>L8</v>
          </cell>
          <cell r="D52" t="str">
            <v>Прибыль от реализации услуг по передаче электрической энергии</v>
          </cell>
          <cell r="E52">
            <v>28938.059999999998</v>
          </cell>
          <cell r="F52">
            <v>37812.6</v>
          </cell>
          <cell r="G52">
            <v>30979.35</v>
          </cell>
          <cell r="H52">
            <v>15860.842705905623</v>
          </cell>
          <cell r="I52">
            <v>19747.149357819017</v>
          </cell>
        </row>
        <row r="54">
          <cell r="C54" t="str">
            <v>L8.ВН</v>
          </cell>
          <cell r="D54" t="str">
            <v>Прибыль от реализации услуг по передаче электрической энергии - ВН</v>
          </cell>
          <cell r="H54">
            <v>0</v>
          </cell>
          <cell r="I54">
            <v>0</v>
          </cell>
        </row>
        <row r="55">
          <cell r="C55" t="str">
            <v>L8.СН1</v>
          </cell>
          <cell r="D55" t="str">
            <v>Прибыль от реализации услуг по передаче электрической энергии - СН1</v>
          </cell>
          <cell r="H55">
            <v>0</v>
          </cell>
          <cell r="I55">
            <v>0</v>
          </cell>
        </row>
        <row r="56">
          <cell r="C56" t="str">
            <v>L8.СН2</v>
          </cell>
          <cell r="D56" t="str">
            <v>Прибыль от реализации услуг по передаче электрической энергии - СН2</v>
          </cell>
          <cell r="E56">
            <v>23657.889222096172</v>
          </cell>
          <cell r="F56">
            <v>30913.140065347634</v>
          </cell>
          <cell r="G56">
            <v>25326.716112709182</v>
          </cell>
          <cell r="H56">
            <v>12966.800805078412</v>
          </cell>
          <cell r="I56">
            <v>16143.994170980015</v>
          </cell>
        </row>
        <row r="57">
          <cell r="C57" t="str">
            <v>L8.НН</v>
          </cell>
          <cell r="D57" t="str">
            <v>Прибыль от реализации услуг по передаче электрической энергии - НН</v>
          </cell>
          <cell r="E57">
            <v>5280.1707779038215</v>
          </cell>
          <cell r="F57">
            <v>6899.4599346523601</v>
          </cell>
          <cell r="G57">
            <v>5652.6338872908127</v>
          </cell>
          <cell r="H57">
            <v>2894.0419008272102</v>
          </cell>
          <cell r="I57">
            <v>3603.1551868390002</v>
          </cell>
        </row>
      </sheetData>
      <sheetData sheetId="15" refreshError="1">
        <row r="5">
          <cell r="G5">
            <v>5</v>
          </cell>
          <cell r="H5">
            <v>6</v>
          </cell>
          <cell r="I5">
            <v>7</v>
          </cell>
          <cell r="J5">
            <v>8</v>
          </cell>
          <cell r="K5">
            <v>9</v>
          </cell>
        </row>
        <row r="6">
          <cell r="B6" t="str">
            <v>Затраты, отнесенные на передачу электрической энергии (п.13 табл.П.1.18.2.)</v>
          </cell>
          <cell r="D6" t="str">
            <v>L1</v>
          </cell>
          <cell r="E6" t="str">
            <v>ТРУБ</v>
          </cell>
          <cell r="F6" t="str">
            <v>Затраты, отнесенные на передачу электрической энергии</v>
          </cell>
          <cell r="G6">
            <v>110088.28999999998</v>
          </cell>
          <cell r="H6">
            <v>123122</v>
          </cell>
          <cell r="I6">
            <v>81908.260000000009</v>
          </cell>
          <cell r="J6">
            <v>215490.8430693454</v>
          </cell>
          <cell r="K6">
            <v>428903.06705333292</v>
          </cell>
        </row>
        <row r="7">
          <cell r="B7" t="str">
            <v>ВН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B8" t="str">
            <v>СН</v>
          </cell>
          <cell r="G8">
            <v>84458.492592793889</v>
          </cell>
          <cell r="H8">
            <v>95369.353390574994</v>
          </cell>
          <cell r="I8">
            <v>61519.704024092134</v>
          </cell>
          <cell r="J8">
            <v>175661.91613046819</v>
          </cell>
          <cell r="K8">
            <v>350012.30722398334</v>
          </cell>
        </row>
        <row r="9">
          <cell r="B9" t="str">
            <v xml:space="preserve">    в том числе:</v>
          </cell>
        </row>
        <row r="10">
          <cell r="B10" t="str">
            <v>СН1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B11" t="str">
            <v>СН2</v>
          </cell>
          <cell r="G11">
            <v>84458.492592793889</v>
          </cell>
          <cell r="H11">
            <v>95369.353390574994</v>
          </cell>
          <cell r="I11">
            <v>61519.704024092134</v>
          </cell>
          <cell r="J11">
            <v>175661.91613046819</v>
          </cell>
          <cell r="K11">
            <v>350012.30722398334</v>
          </cell>
        </row>
        <row r="12">
          <cell r="B12" t="str">
            <v>НН</v>
          </cell>
          <cell r="G12">
            <v>25629.797407206097</v>
          </cell>
          <cell r="H12">
            <v>27752.646609425006</v>
          </cell>
          <cell r="I12">
            <v>20388.555975907868</v>
          </cell>
          <cell r="J12">
            <v>39828.926938877223</v>
          </cell>
          <cell r="K12">
            <v>78890.759829349612</v>
          </cell>
        </row>
        <row r="13">
          <cell r="B13" t="str">
            <v>Прибыль, отнесенная на передачу электрической энергии (п.8 табл.П.1.21.1-2)</v>
          </cell>
          <cell r="D13" t="str">
            <v>L2</v>
          </cell>
          <cell r="F13" t="str">
            <v>Прибыль, отнесенная на передачу электрической энергии</v>
          </cell>
          <cell r="G13">
            <v>28938.059999999994</v>
          </cell>
          <cell r="H13">
            <v>37812.599999999991</v>
          </cell>
          <cell r="I13">
            <v>30979.349999999995</v>
          </cell>
          <cell r="J13">
            <v>15860.842705905623</v>
          </cell>
          <cell r="K13">
            <v>19747.149357819017</v>
          </cell>
        </row>
        <row r="14">
          <cell r="B14" t="str">
            <v>ВН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B15" t="str">
            <v>СН</v>
          </cell>
          <cell r="G15">
            <v>23657.889222096172</v>
          </cell>
          <cell r="H15">
            <v>30913.140065347634</v>
          </cell>
          <cell r="I15">
            <v>25326.716112709182</v>
          </cell>
          <cell r="J15">
            <v>12966.800805078412</v>
          </cell>
          <cell r="K15">
            <v>16143.994170980015</v>
          </cell>
        </row>
        <row r="16">
          <cell r="B16" t="str">
            <v xml:space="preserve">    в том числе:</v>
          </cell>
        </row>
        <row r="17">
          <cell r="B17" t="str">
            <v>СН1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B18" t="str">
            <v>СН2</v>
          </cell>
          <cell r="G18">
            <v>23657.889222096172</v>
          </cell>
          <cell r="H18">
            <v>30913.140065347634</v>
          </cell>
          <cell r="I18">
            <v>25326.716112709182</v>
          </cell>
          <cell r="J18">
            <v>12966.800805078412</v>
          </cell>
          <cell r="K18">
            <v>16143.994170980015</v>
          </cell>
        </row>
        <row r="19">
          <cell r="B19" t="str">
            <v>НН</v>
          </cell>
          <cell r="G19">
            <v>5280.1707779038215</v>
          </cell>
          <cell r="H19">
            <v>6899.4599346523601</v>
          </cell>
          <cell r="I19">
            <v>5652.6338872908127</v>
          </cell>
          <cell r="J19">
            <v>2894.0419008272102</v>
          </cell>
          <cell r="K19">
            <v>3603.1551868390002</v>
          </cell>
        </row>
        <row r="20">
          <cell r="B20" t="str">
            <v>Рентабельность (п.2 / п.1 * 100%)</v>
          </cell>
          <cell r="D20" t="str">
            <v>L3</v>
          </cell>
          <cell r="E20" t="str">
            <v>ПРЦ</v>
          </cell>
          <cell r="G20">
            <v>26.286228989477443</v>
          </cell>
          <cell r="H20">
            <v>30.711489417001015</v>
          </cell>
          <cell r="I20">
            <v>37.822009648355362</v>
          </cell>
          <cell r="J20">
            <v>7.3603325691206143</v>
          </cell>
          <cell r="K20">
            <v>4.6041054202495397</v>
          </cell>
        </row>
        <row r="21">
          <cell r="B21" t="str">
            <v>Необходимая валовая выручка, отнесенная на передачу электрической энергии (п.1 + п.2)</v>
          </cell>
          <cell r="D21" t="str">
            <v>L4</v>
          </cell>
          <cell r="E21" t="str">
            <v>ТРУБ</v>
          </cell>
          <cell r="F21" t="str">
            <v>Необходимая валовая выручка, отнесенная на передачу электрической энергии</v>
          </cell>
          <cell r="G21">
            <v>139026.34999999998</v>
          </cell>
          <cell r="H21">
            <v>160934.59999999998</v>
          </cell>
          <cell r="I21">
            <v>112887.61</v>
          </cell>
          <cell r="J21">
            <v>231351.68577525101</v>
          </cell>
          <cell r="K21">
            <v>448650.21641115192</v>
          </cell>
        </row>
        <row r="22">
          <cell r="B22" t="str">
            <v>ВН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СН</v>
          </cell>
          <cell r="G23">
            <v>108116.38181489006</v>
          </cell>
          <cell r="H23">
            <v>126282.49345592262</v>
          </cell>
          <cell r="I23">
            <v>86846.420136801316</v>
          </cell>
          <cell r="J23">
            <v>188628.7169355466</v>
          </cell>
          <cell r="K23">
            <v>366156.30139496335</v>
          </cell>
        </row>
        <row r="24">
          <cell r="B24" t="str">
            <v xml:space="preserve">    в том числе:</v>
          </cell>
        </row>
        <row r="25">
          <cell r="B25" t="str">
            <v>СН1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B26" t="str">
            <v>СН2</v>
          </cell>
          <cell r="G26">
            <v>108116.38181489006</v>
          </cell>
          <cell r="H26">
            <v>126282.49345592262</v>
          </cell>
          <cell r="I26">
            <v>86846.420136801316</v>
          </cell>
          <cell r="J26">
            <v>188628.7169355466</v>
          </cell>
          <cell r="K26">
            <v>366156.30139496335</v>
          </cell>
        </row>
        <row r="27">
          <cell r="B27" t="str">
            <v>НН</v>
          </cell>
          <cell r="G27">
            <v>30909.968185109919</v>
          </cell>
          <cell r="H27">
            <v>34652.106544077367</v>
          </cell>
          <cell r="I27">
            <v>26041.189863198681</v>
          </cell>
          <cell r="J27">
            <v>42722.96883970443</v>
          </cell>
          <cell r="K27">
            <v>82493.915016188606</v>
          </cell>
        </row>
        <row r="28">
          <cell r="B28" t="str">
            <v xml:space="preserve">Среднемесячная за период суммарная заявленная (расчетная) мощность потребителей в максимум нагрузки ОЭС </v>
          </cell>
          <cell r="D28" t="str">
            <v>L0.1</v>
          </cell>
          <cell r="F28" t="str">
            <v xml:space="preserve">Среднемесячная за период суммарная заявленная (расчетная) мощность потребителей в максимум нагрузки ОЭС </v>
          </cell>
          <cell r="G28">
            <v>484.41865627528438</v>
          </cell>
          <cell r="H28">
            <v>480.08046271782865</v>
          </cell>
          <cell r="I28">
            <v>500.76999673766659</v>
          </cell>
          <cell r="J28">
            <v>504.9238831952436</v>
          </cell>
          <cell r="K28">
            <v>504.05556558249214</v>
          </cell>
        </row>
        <row r="29">
          <cell r="B29" t="str">
            <v>Суммарная по СН и НН (п.1.1.+ п.1.2.+п.1.3. табл.П1.5.)</v>
          </cell>
          <cell r="D29" t="str">
            <v>L0.2</v>
          </cell>
          <cell r="E29" t="str">
            <v>МВТ.МЕС</v>
          </cell>
          <cell r="G29">
            <v>337.93050512249374</v>
          </cell>
          <cell r="H29">
            <v>333.57057356191945</v>
          </cell>
          <cell r="I29">
            <v>352.15595404782061</v>
          </cell>
          <cell r="J29">
            <v>353.32609731600547</v>
          </cell>
          <cell r="K29">
            <v>348.67499440425684</v>
          </cell>
        </row>
        <row r="30">
          <cell r="B30" t="str">
            <v>Суммарная по СН2 и НН (п.1.2.+п.1.3. табл.П1.5.)</v>
          </cell>
          <cell r="D30" t="str">
            <v>L0.3</v>
          </cell>
          <cell r="E30" t="str">
            <v>МВТ.МЕС</v>
          </cell>
          <cell r="G30">
            <v>200.74235396970317</v>
          </cell>
          <cell r="H30">
            <v>196.16068440601026</v>
          </cell>
          <cell r="I30">
            <v>211.21191135797449</v>
          </cell>
          <cell r="J30">
            <v>207.14231143676727</v>
          </cell>
          <cell r="K30">
            <v>198.86942322602164</v>
          </cell>
        </row>
        <row r="31">
          <cell r="B31" t="str">
            <v>В сети НН (п.1.3. табл.П1.5.)</v>
          </cell>
          <cell r="D31" t="str">
            <v>L0.4</v>
          </cell>
          <cell r="E31" t="str">
            <v>МВТ.МЕС</v>
          </cell>
          <cell r="G31">
            <v>70.08</v>
          </cell>
          <cell r="H31">
            <v>66.050000000000011</v>
          </cell>
          <cell r="I31">
            <v>73.84</v>
          </cell>
          <cell r="J31">
            <v>68.674999999999997</v>
          </cell>
          <cell r="K31">
            <v>56.510000000000012</v>
          </cell>
        </row>
        <row r="32">
          <cell r="B32" t="str">
            <v>Плата за услуги на содержание электрических сетей по диапазонам напряжения в расчете на 1 МВт согласно формулам (31)-(33)</v>
          </cell>
          <cell r="D32" t="str">
            <v>L5</v>
          </cell>
          <cell r="E32" t="str">
            <v>РУБ.ТКВТЧ.МЕС</v>
          </cell>
          <cell r="F32" t="str">
            <v>Плата за услуги на содержание электрических сетей по диапазонам напряжения в расчете на 1 МВт</v>
          </cell>
        </row>
        <row r="33">
          <cell r="B33" t="str">
            <v>ВН</v>
          </cell>
          <cell r="E33" t="str">
            <v>РУБ.МВТ.МЕС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B34" t="str">
            <v>СН</v>
          </cell>
        </row>
        <row r="35">
          <cell r="B35" t="str">
            <v xml:space="preserve">    в том числе:</v>
          </cell>
        </row>
        <row r="36">
          <cell r="B36" t="str">
            <v>СН1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B37" t="str">
            <v>СН2</v>
          </cell>
          <cell r="G37">
            <v>68954.049968082327</v>
          </cell>
          <cell r="H37">
            <v>80881.452352430846</v>
          </cell>
          <cell r="I37">
            <v>52683.271321802531</v>
          </cell>
          <cell r="J37">
            <v>113521.80945469701</v>
          </cell>
          <cell r="K37">
            <v>214337.93720702239</v>
          </cell>
        </row>
        <row r="38">
          <cell r="B38" t="str">
            <v>НН</v>
          </cell>
          <cell r="G38">
            <v>115925.16921045852</v>
          </cell>
          <cell r="H38">
            <v>136614.65369488712</v>
          </cell>
          <cell r="I38">
            <v>87981.447627352973</v>
          </cell>
          <cell r="J38">
            <v>183977.40949305077</v>
          </cell>
          <cell r="K38">
            <v>377026.05920403061</v>
          </cell>
        </row>
        <row r="39">
          <cell r="B39" t="str">
            <v>Плата за услуги на содержание электрических сетей по диапазонам напряжения в расчете на 1 МВтч согласно формулам (34)-(36)</v>
          </cell>
          <cell r="D39" t="str">
            <v>L6</v>
          </cell>
          <cell r="E39" t="str">
            <v>РУБ.ТКВТЧ.МЕС</v>
          </cell>
          <cell r="F39" t="str">
            <v>Плата за услуги на содержание электрических сетей по диапазонам напряжения в расчете на 1 МВтч</v>
          </cell>
        </row>
        <row r="40">
          <cell r="B40" t="str">
            <v>ВН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B41" t="str">
            <v>СН</v>
          </cell>
        </row>
        <row r="42">
          <cell r="B42" t="str">
            <v xml:space="preserve">    в том числе:</v>
          </cell>
        </row>
        <row r="43">
          <cell r="B43" t="str">
            <v>СН1</v>
          </cell>
          <cell r="G43" t="e">
            <v>#DIV/0!</v>
          </cell>
          <cell r="H43" t="e">
            <v>#DIV/0!</v>
          </cell>
          <cell r="I43" t="e">
            <v>#DIV/0!</v>
          </cell>
          <cell r="J43" t="e">
            <v>#DIV/0!</v>
          </cell>
          <cell r="K43" t="e">
            <v>#DIV/0!</v>
          </cell>
        </row>
        <row r="44">
          <cell r="B44" t="str">
            <v>СН2</v>
          </cell>
          <cell r="G44">
            <v>123.44106894731884</v>
          </cell>
          <cell r="H44">
            <v>162.48723335493241</v>
          </cell>
          <cell r="I44">
            <v>98.186903036923255</v>
          </cell>
          <cell r="J44">
            <v>209.81751887909448</v>
          </cell>
          <cell r="K44">
            <v>398.74065326185882</v>
          </cell>
        </row>
        <row r="45">
          <cell r="B45" t="str">
            <v>НН</v>
          </cell>
          <cell r="G45">
            <v>227.96312474974206</v>
          </cell>
          <cell r="H45">
            <v>253.89890665405363</v>
          </cell>
          <cell r="I45">
            <v>182.11222461606459</v>
          </cell>
          <cell r="J45">
            <v>340.99851596346366</v>
          </cell>
          <cell r="K45">
            <v>701.34473561941525</v>
          </cell>
        </row>
      </sheetData>
      <sheetData sheetId="16" refreshError="1">
        <row r="5">
          <cell r="G5">
            <v>4</v>
          </cell>
          <cell r="H5">
            <v>5</v>
          </cell>
          <cell r="I5">
            <v>6</v>
          </cell>
          <cell r="J5">
            <v>7</v>
          </cell>
          <cell r="K5">
            <v>8</v>
          </cell>
        </row>
        <row r="6">
          <cell r="D6" t="str">
            <v>L1</v>
          </cell>
          <cell r="E6" t="str">
            <v>РУБ.МВТЧ</v>
          </cell>
          <cell r="F6" t="str">
            <v xml:space="preserve">Ставка за электроэнергию тарифа покупки </v>
          </cell>
          <cell r="G6">
            <v>1053.8400000000001</v>
          </cell>
          <cell r="H6">
            <v>1053.8400000000001</v>
          </cell>
          <cell r="I6">
            <v>1208.1200000000001</v>
          </cell>
          <cell r="J6">
            <v>1208.1200000000001</v>
          </cell>
          <cell r="K6">
            <v>1299.5609999999999</v>
          </cell>
        </row>
        <row r="7">
          <cell r="D7" t="str">
            <v>L1.1</v>
          </cell>
          <cell r="F7" t="str">
            <v>Ставка за электроэнергию тарифа покупки. Группа 1</v>
          </cell>
        </row>
        <row r="8">
          <cell r="D8" t="str">
            <v>L1.2</v>
          </cell>
          <cell r="F8" t="str">
            <v>Ставка за электроэнергию тарифа покупки. Группы 2-4</v>
          </cell>
        </row>
        <row r="9">
          <cell r="D9" t="str">
            <v>L2</v>
          </cell>
          <cell r="E9" t="str">
            <v>МКВТЧ</v>
          </cell>
          <cell r="F9" t="str">
            <v>Отпуск электрической энергии в сеть с учетом величины сальдо-перетока электроэнергии</v>
          </cell>
        </row>
        <row r="10">
          <cell r="B10" t="str">
            <v>ВН</v>
          </cell>
          <cell r="G10">
            <v>921.1</v>
          </cell>
          <cell r="H10">
            <v>899.5856</v>
          </cell>
          <cell r="I10">
            <v>901.4</v>
          </cell>
          <cell r="J10">
            <v>982.74400000000014</v>
          </cell>
          <cell r="K10">
            <v>1002.5</v>
          </cell>
        </row>
        <row r="11">
          <cell r="B11" t="str">
            <v>СН</v>
          </cell>
          <cell r="G11">
            <v>1742.65</v>
          </cell>
          <cell r="H11">
            <v>1716.3488000000002</v>
          </cell>
          <cell r="I11">
            <v>1710.84</v>
          </cell>
          <cell r="J11">
            <v>1895.1890000000003</v>
          </cell>
          <cell r="K11">
            <v>1933.075</v>
          </cell>
        </row>
        <row r="12">
          <cell r="B12" t="str">
            <v>в том числе</v>
          </cell>
        </row>
        <row r="13">
          <cell r="B13" t="str">
            <v>СН1</v>
          </cell>
          <cell r="G13">
            <v>871.4</v>
          </cell>
          <cell r="H13">
            <v>858.17440000000011</v>
          </cell>
          <cell r="I13">
            <v>855.42</v>
          </cell>
          <cell r="J13">
            <v>947.59500000000014</v>
          </cell>
          <cell r="K13">
            <v>966.53800000000001</v>
          </cell>
        </row>
        <row r="14">
          <cell r="B14" t="str">
            <v>СН2</v>
          </cell>
          <cell r="G14">
            <v>871.25</v>
          </cell>
          <cell r="H14">
            <v>858.17440000000011</v>
          </cell>
          <cell r="I14">
            <v>855.42</v>
          </cell>
          <cell r="J14">
            <v>947.59400000000016</v>
          </cell>
          <cell r="K14">
            <v>966.53700000000003</v>
          </cell>
        </row>
        <row r="15">
          <cell r="B15" t="str">
            <v>НН</v>
          </cell>
          <cell r="G15">
            <v>491.00635951974255</v>
          </cell>
          <cell r="H15">
            <v>490.52540000000016</v>
          </cell>
          <cell r="I15">
            <v>476.67999999999995</v>
          </cell>
          <cell r="J15">
            <v>517.20900000000006</v>
          </cell>
          <cell r="K15">
            <v>434.26902109198323</v>
          </cell>
        </row>
        <row r="16">
          <cell r="B16" t="str">
            <v xml:space="preserve">Потери электрической энергии </v>
          </cell>
          <cell r="D16" t="str">
            <v>L3</v>
          </cell>
          <cell r="E16" t="str">
            <v>ПРЦ</v>
          </cell>
          <cell r="F16" t="str">
            <v xml:space="preserve">Потери электрической энергии </v>
          </cell>
        </row>
        <row r="17">
          <cell r="B17" t="str">
            <v>ВН</v>
          </cell>
          <cell r="G17">
            <v>0</v>
          </cell>
          <cell r="H17">
            <v>0.20009213131023884</v>
          </cell>
          <cell r="I17">
            <v>0</v>
          </cell>
          <cell r="J17">
            <v>0</v>
          </cell>
          <cell r="K17">
            <v>0</v>
          </cell>
        </row>
        <row r="18">
          <cell r="B18" t="str">
            <v>СН</v>
          </cell>
        </row>
        <row r="19">
          <cell r="B19" t="str">
            <v>в том числе</v>
          </cell>
        </row>
        <row r="20">
          <cell r="B20" t="str">
            <v>СН1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B21" t="str">
            <v>СН2</v>
          </cell>
          <cell r="G21">
            <v>5.0207908729133335</v>
          </cell>
          <cell r="H21">
            <v>5.0805523912155834</v>
          </cell>
          <cell r="I21">
            <v>2.6887376961024994</v>
          </cell>
          <cell r="J21">
            <v>5.3145123333410709</v>
          </cell>
          <cell r="K21">
            <v>4.9962886995548859</v>
          </cell>
        </row>
        <row r="22">
          <cell r="B22" t="str">
            <v>НН</v>
          </cell>
          <cell r="G22">
            <v>12.496041717210291</v>
          </cell>
          <cell r="H22">
            <v>12.782212704989382</v>
          </cell>
          <cell r="I22">
            <v>9.9508708428770039</v>
          </cell>
          <cell r="J22">
            <v>13.844499999033269</v>
          </cell>
          <cell r="K22">
            <v>15.811402093413282</v>
          </cell>
        </row>
        <row r="23">
          <cell r="B23" t="str">
            <v>Полезный отпуск электрической энергии</v>
          </cell>
          <cell r="D23" t="str">
            <v>L4</v>
          </cell>
          <cell r="E23" t="str">
            <v>МКВТЧ</v>
          </cell>
          <cell r="F23" t="str">
            <v>Полезный отпуск электрической энергии</v>
          </cell>
        </row>
        <row r="24">
          <cell r="B24" t="str">
            <v>ВН</v>
          </cell>
          <cell r="G24">
            <v>49.7</v>
          </cell>
          <cell r="H24">
            <v>39.611199999999997</v>
          </cell>
          <cell r="I24">
            <v>45.98</v>
          </cell>
          <cell r="J24">
            <v>35.149000000000001</v>
          </cell>
          <cell r="K24">
            <v>35.962000000000003</v>
          </cell>
        </row>
        <row r="25">
          <cell r="B25" t="str">
            <v>СН</v>
          </cell>
          <cell r="G25">
            <v>336.65</v>
          </cell>
          <cell r="H25">
            <v>324.04899999999992</v>
          </cell>
          <cell r="I25">
            <v>355.74</v>
          </cell>
          <cell r="J25">
            <v>380.02600000000007</v>
          </cell>
          <cell r="K25">
            <v>483.97800000000001</v>
          </cell>
        </row>
        <row r="26">
          <cell r="B26" t="str">
            <v>в том числе</v>
          </cell>
        </row>
        <row r="27">
          <cell r="B27" t="str">
            <v>СН1</v>
          </cell>
          <cell r="G27">
            <v>0.15</v>
          </cell>
          <cell r="H27">
            <v>0</v>
          </cell>
          <cell r="I27">
            <v>0</v>
          </cell>
          <cell r="J27">
            <v>1E-3</v>
          </cell>
          <cell r="K27">
            <v>1E-3</v>
          </cell>
        </row>
        <row r="28">
          <cell r="B28" t="str">
            <v>СН2</v>
          </cell>
          <cell r="G28">
            <v>336.5</v>
          </cell>
          <cell r="H28">
            <v>324.04899999999992</v>
          </cell>
          <cell r="I28">
            <v>355.74</v>
          </cell>
          <cell r="J28">
            <v>380.02500000000009</v>
          </cell>
          <cell r="K28">
            <v>483.97700000000003</v>
          </cell>
        </row>
        <row r="29">
          <cell r="B29" t="str">
            <v>НН</v>
          </cell>
          <cell r="G29">
            <v>427.65</v>
          </cell>
          <cell r="H29">
            <v>426.47199999999998</v>
          </cell>
          <cell r="I29">
            <v>428.08</v>
          </cell>
          <cell r="J29">
            <v>444.62300000000005</v>
          </cell>
          <cell r="K29">
            <v>364.54100000000005</v>
          </cell>
        </row>
        <row r="30">
          <cell r="B30" t="str">
            <v>Расходы на компенсацию потерь</v>
          </cell>
          <cell r="D30" t="str">
            <v>L5</v>
          </cell>
          <cell r="E30" t="str">
            <v>ТРУБ</v>
          </cell>
          <cell r="F30" t="str">
            <v>Расходы на компенсацию потерь</v>
          </cell>
        </row>
        <row r="31">
          <cell r="B31" t="str">
            <v>ВН</v>
          </cell>
          <cell r="G31">
            <v>0</v>
          </cell>
          <cell r="H31">
            <v>1896.9120000000005</v>
          </cell>
          <cell r="I31">
            <v>0</v>
          </cell>
          <cell r="J31">
            <v>0</v>
          </cell>
          <cell r="K31">
            <v>0</v>
          </cell>
        </row>
        <row r="32">
          <cell r="B32" t="str">
            <v>СН</v>
          </cell>
        </row>
        <row r="33">
          <cell r="B33" t="str">
            <v>в том числе</v>
          </cell>
        </row>
        <row r="34">
          <cell r="B34" t="str">
            <v>СН1</v>
          </cell>
          <cell r="G34">
            <v>0</v>
          </cell>
          <cell r="H34">
            <v>1813.2183423890965</v>
          </cell>
          <cell r="I34">
            <v>0</v>
          </cell>
          <cell r="J34">
            <v>0</v>
          </cell>
          <cell r="K34">
            <v>0</v>
          </cell>
        </row>
        <row r="35">
          <cell r="B35" t="str">
            <v>СН2</v>
          </cell>
          <cell r="G35">
            <v>46098.798083714479</v>
          </cell>
          <cell r="H35">
            <v>47760.642342389088</v>
          </cell>
          <cell r="I35">
            <v>27786.76</v>
          </cell>
          <cell r="J35">
            <v>60840.923200000005</v>
          </cell>
          <cell r="K35">
            <v>62757.072840681227</v>
          </cell>
        </row>
        <row r="36">
          <cell r="B36" t="str">
            <v>НН</v>
          </cell>
          <cell r="G36">
            <v>92012.811986631161</v>
          </cell>
          <cell r="H36">
            <v>94836.56405405885</v>
          </cell>
          <cell r="I36">
            <v>73217.646669353533</v>
          </cell>
          <cell r="J36">
            <v>121579.0783995894</v>
          </cell>
          <cell r="K36">
            <v>118912.98664530038</v>
          </cell>
        </row>
        <row r="37">
          <cell r="B37" t="str">
            <v>Ставка на оплату технологического расхода (потерь ) электрической энергии на ее передачу по сетям</v>
          </cell>
          <cell r="D37" t="str">
            <v>L6</v>
          </cell>
          <cell r="E37" t="str">
            <v>РУБ.МВТЧ</v>
          </cell>
          <cell r="F37" t="str">
            <v>Ставка на оплату технологического расхода (потерь ) электрической энергии на ее передачу по сетям</v>
          </cell>
        </row>
        <row r="38">
          <cell r="B38" t="str">
            <v>ВН</v>
          </cell>
          <cell r="G38">
            <v>0</v>
          </cell>
          <cell r="H38">
            <v>2.1128786204635053</v>
          </cell>
          <cell r="I38">
            <v>0</v>
          </cell>
          <cell r="J38">
            <v>0</v>
          </cell>
          <cell r="K38">
            <v>0</v>
          </cell>
        </row>
        <row r="39">
          <cell r="B39" t="str">
            <v>СН</v>
          </cell>
        </row>
        <row r="40">
          <cell r="B40" t="str">
            <v>в том числе</v>
          </cell>
        </row>
        <row r="41">
          <cell r="B41" t="str">
            <v>СН1</v>
          </cell>
          <cell r="G41">
            <v>0</v>
          </cell>
          <cell r="H41">
            <v>2.1128786204635053</v>
          </cell>
          <cell r="I41">
            <v>0</v>
          </cell>
          <cell r="J41">
            <v>0</v>
          </cell>
          <cell r="K41">
            <v>0</v>
          </cell>
        </row>
        <row r="42">
          <cell r="B42" t="str">
            <v>СН2</v>
          </cell>
          <cell r="G42">
            <v>55.708089192775148</v>
          </cell>
          <cell r="H42">
            <v>58.632633608899425</v>
          </cell>
          <cell r="I42">
            <v>33.380697244179622</v>
          </cell>
          <cell r="J42">
            <v>67.809426749320679</v>
          </cell>
          <cell r="K42">
            <v>68.344508333453135</v>
          </cell>
        </row>
        <row r="43">
          <cell r="B43" t="str">
            <v>НН</v>
          </cell>
          <cell r="G43">
            <v>214.15759801380466</v>
          </cell>
          <cell r="H43">
            <v>221.67118654960368</v>
          </cell>
          <cell r="I43">
            <v>170.57261909011524</v>
          </cell>
          <cell r="J43">
            <v>272.84108401089168</v>
          </cell>
          <cell r="K43">
            <v>325.24989167352845</v>
          </cell>
        </row>
      </sheetData>
      <sheetData sheetId="17" refreshError="1">
        <row r="4">
          <cell r="D4" t="str">
            <v>Базовые потребители</v>
          </cell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  <cell r="AJ4" t="str">
            <v>Население</v>
          </cell>
          <cell r="AP4" t="str">
            <v>Прочие потребители</v>
          </cell>
          <cell r="AV4" t="str">
            <v>в том числе бюджетные потребители</v>
          </cell>
          <cell r="BB4" t="str">
            <v>Итого для собственных потребителей</v>
          </cell>
          <cell r="BH4" t="str">
            <v>Потребители по прямым договорам</v>
          </cell>
        </row>
        <row r="6">
          <cell r="D6" t="str">
            <v>Всего</v>
          </cell>
          <cell r="E6" t="str">
            <v>с шин</v>
          </cell>
          <cell r="F6" t="str">
            <v>ВН</v>
          </cell>
          <cell r="G6" t="str">
            <v>СН1</v>
          </cell>
          <cell r="H6" t="str">
            <v>СН2</v>
          </cell>
          <cell r="I6" t="str">
            <v>НН</v>
          </cell>
          <cell r="K6" t="str">
            <v>Всего</v>
          </cell>
          <cell r="L6" t="str">
            <v>с шин</v>
          </cell>
          <cell r="M6" t="str">
            <v>ВН</v>
          </cell>
          <cell r="N6" t="str">
            <v>СН1</v>
          </cell>
          <cell r="O6" t="str">
            <v>СН2</v>
          </cell>
          <cell r="P6" t="str">
            <v>НН</v>
          </cell>
          <cell r="Q6" t="str">
            <v>Всего</v>
          </cell>
          <cell r="R6" t="str">
            <v>с шин</v>
          </cell>
          <cell r="S6" t="str">
            <v>ВН</v>
          </cell>
          <cell r="T6" t="str">
            <v>СН1</v>
          </cell>
          <cell r="U6" t="str">
            <v>СН2</v>
          </cell>
          <cell r="V6" t="str">
            <v>НН</v>
          </cell>
          <cell r="W6" t="str">
            <v>Всего</v>
          </cell>
          <cell r="X6" t="str">
            <v>с шин</v>
          </cell>
          <cell r="Y6" t="str">
            <v>ВН</v>
          </cell>
          <cell r="Z6" t="str">
            <v>СН1</v>
          </cell>
          <cell r="AA6" t="str">
            <v>СН2</v>
          </cell>
          <cell r="AB6" t="str">
            <v>НН</v>
          </cell>
          <cell r="AC6" t="str">
            <v>Всего</v>
          </cell>
          <cell r="AD6" t="str">
            <v>с шин</v>
          </cell>
          <cell r="AE6" t="str">
            <v>ВН</v>
          </cell>
          <cell r="AF6" t="str">
            <v>СН1</v>
          </cell>
          <cell r="AG6" t="str">
            <v>СН2</v>
          </cell>
          <cell r="AH6" t="str">
            <v>НН</v>
          </cell>
          <cell r="AJ6" t="str">
            <v>Всего</v>
          </cell>
          <cell r="AK6" t="str">
            <v>с шин</v>
          </cell>
          <cell r="AL6" t="str">
            <v>ВН</v>
          </cell>
          <cell r="AM6" t="str">
            <v>СН1</v>
          </cell>
          <cell r="AN6" t="str">
            <v>СН2</v>
          </cell>
          <cell r="AO6" t="str">
            <v>НН</v>
          </cell>
          <cell r="AP6" t="str">
            <v>Всего</v>
          </cell>
          <cell r="AQ6" t="str">
            <v>с шин</v>
          </cell>
          <cell r="AR6" t="str">
            <v>ВН</v>
          </cell>
          <cell r="AS6" t="str">
            <v>СН1</v>
          </cell>
          <cell r="AT6" t="str">
            <v>СН2</v>
          </cell>
          <cell r="AU6" t="str">
            <v>НН</v>
          </cell>
          <cell r="AV6" t="str">
            <v>Всего</v>
          </cell>
          <cell r="AW6" t="str">
            <v>с шин</v>
          </cell>
          <cell r="AX6" t="str">
            <v>ВН</v>
          </cell>
          <cell r="AY6" t="str">
            <v>СН1</v>
          </cell>
          <cell r="AZ6" t="str">
            <v>СН2</v>
          </cell>
          <cell r="BA6" t="str">
            <v>НН</v>
          </cell>
          <cell r="BB6" t="str">
            <v>Всего</v>
          </cell>
          <cell r="BC6" t="str">
            <v>с шин</v>
          </cell>
          <cell r="BD6" t="str">
            <v>ВН</v>
          </cell>
          <cell r="BE6" t="str">
            <v>СН1</v>
          </cell>
          <cell r="BF6" t="str">
            <v>СН2</v>
          </cell>
          <cell r="BG6" t="str">
            <v>НН</v>
          </cell>
          <cell r="BH6" t="str">
            <v>Всего</v>
          </cell>
          <cell r="BI6" t="str">
            <v>с шин</v>
          </cell>
          <cell r="BJ6" t="str">
            <v>ВН</v>
          </cell>
          <cell r="BK6" t="str">
            <v>СН1</v>
          </cell>
          <cell r="BL6" t="str">
            <v>СН2</v>
          </cell>
          <cell r="BM6" t="str">
            <v>НН</v>
          </cell>
        </row>
        <row r="8">
          <cell r="A8" t="str">
            <v>1.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 t="str">
            <v>Добавить столбцы</v>
          </cell>
          <cell r="AJ8">
            <v>282.38900000000001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282.38900000000001</v>
          </cell>
          <cell r="AP8">
            <v>602.0920000000001</v>
          </cell>
          <cell r="AQ8">
            <v>0</v>
          </cell>
          <cell r="AR8">
            <v>35.962000000000003</v>
          </cell>
          <cell r="AS8">
            <v>1E-3</v>
          </cell>
          <cell r="AT8">
            <v>483.97700000000003</v>
          </cell>
          <cell r="AU8">
            <v>82.152000000000044</v>
          </cell>
          <cell r="AV8">
            <v>77.59</v>
          </cell>
          <cell r="AW8">
            <v>0</v>
          </cell>
          <cell r="AX8">
            <v>0</v>
          </cell>
          <cell r="AY8">
            <v>0</v>
          </cell>
          <cell r="AZ8">
            <v>66.171999999999997</v>
          </cell>
          <cell r="BA8">
            <v>11.417999999999999</v>
          </cell>
          <cell r="BB8">
            <v>884.48100000000011</v>
          </cell>
          <cell r="BC8">
            <v>0</v>
          </cell>
          <cell r="BD8">
            <v>35.962000000000003</v>
          </cell>
          <cell r="BE8">
            <v>1E-3</v>
          </cell>
          <cell r="BF8">
            <v>483.97700000000003</v>
          </cell>
          <cell r="BG8">
            <v>364.54100000000005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</row>
        <row r="9">
          <cell r="A9" t="str">
            <v>2.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J9">
            <v>43.769999999999996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43.769999999999996</v>
          </cell>
          <cell r="AP9">
            <v>93.345000000000013</v>
          </cell>
          <cell r="AQ9">
            <v>0</v>
          </cell>
          <cell r="AR9">
            <v>5.5750000000000002</v>
          </cell>
          <cell r="AS9">
            <v>0</v>
          </cell>
          <cell r="AT9">
            <v>75.03</v>
          </cell>
          <cell r="AU9">
            <v>12.740000000000009</v>
          </cell>
          <cell r="AV9">
            <v>13.603</v>
          </cell>
          <cell r="AW9">
            <v>0</v>
          </cell>
          <cell r="AX9">
            <v>0</v>
          </cell>
          <cell r="AY9">
            <v>0</v>
          </cell>
          <cell r="AZ9">
            <v>11.84</v>
          </cell>
          <cell r="BA9">
            <v>1.7629999999999999</v>
          </cell>
          <cell r="BB9">
            <v>137.11500000000001</v>
          </cell>
          <cell r="BC9">
            <v>0</v>
          </cell>
          <cell r="BD9">
            <v>5.5750000000000002</v>
          </cell>
          <cell r="BE9">
            <v>0</v>
          </cell>
          <cell r="BF9">
            <v>75.03</v>
          </cell>
          <cell r="BG9">
            <v>56.510000000000005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</row>
        <row r="11">
          <cell r="A11" t="str">
            <v>3.</v>
          </cell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  <cell r="H11" t="e">
            <v>#NAME?</v>
          </cell>
          <cell r="I11" t="e">
            <v>#NAME?</v>
          </cell>
          <cell r="K11" t="e">
            <v>#NAME?</v>
          </cell>
          <cell r="L11" t="e">
            <v>#NAME?</v>
          </cell>
          <cell r="M11" t="e">
            <v>#NAME?</v>
          </cell>
          <cell r="N11" t="e">
            <v>#NAME?</v>
          </cell>
          <cell r="O11" t="e">
            <v>#NAME?</v>
          </cell>
          <cell r="P11" t="e">
            <v>#NAME?</v>
          </cell>
          <cell r="Q11" t="e">
            <v>#NAME?</v>
          </cell>
          <cell r="R11" t="e">
            <v>#NAME?</v>
          </cell>
          <cell r="S11" t="e">
            <v>#NAME?</v>
          </cell>
          <cell r="T11" t="e">
            <v>#NAME?</v>
          </cell>
          <cell r="U11" t="e">
            <v>#NAME?</v>
          </cell>
          <cell r="V11" t="e">
            <v>#NAME?</v>
          </cell>
          <cell r="W11" t="e">
            <v>#NAME?</v>
          </cell>
          <cell r="X11" t="e">
            <v>#NAME?</v>
          </cell>
          <cell r="Y11" t="e">
            <v>#NAME?</v>
          </cell>
          <cell r="Z11" t="e">
            <v>#NAME?</v>
          </cell>
          <cell r="AA11" t="e">
            <v>#NAME?</v>
          </cell>
          <cell r="AB11" t="e">
            <v>#NAME?</v>
          </cell>
          <cell r="AC11" t="e">
            <v>#NAME?</v>
          </cell>
          <cell r="AD11" t="e">
            <v>#NAME?</v>
          </cell>
          <cell r="AE11" t="e">
            <v>#NAME?</v>
          </cell>
          <cell r="AF11" t="e">
            <v>#NAME?</v>
          </cell>
          <cell r="AG11" t="e">
            <v>#NAME?</v>
          </cell>
          <cell r="AH11" t="e">
            <v>#NAME?</v>
          </cell>
          <cell r="AJ11" t="e">
            <v>#NAME?</v>
          </cell>
          <cell r="AK11" t="e">
            <v>#NAME?</v>
          </cell>
          <cell r="AL11" t="e">
            <v>#NAME?</v>
          </cell>
          <cell r="AM11" t="e">
            <v>#NAME?</v>
          </cell>
          <cell r="AN11" t="e">
            <v>#NAME?</v>
          </cell>
          <cell r="AO11" t="e">
            <v>#NAME?</v>
          </cell>
          <cell r="AP11" t="e">
            <v>#NAME?</v>
          </cell>
          <cell r="AQ11" t="e">
            <v>#NAME?</v>
          </cell>
          <cell r="AR11" t="e">
            <v>#NAME?</v>
          </cell>
          <cell r="AS11" t="e">
            <v>#NAME?</v>
          </cell>
          <cell r="AT11" t="e">
            <v>#NAME?</v>
          </cell>
          <cell r="AU11" t="e">
            <v>#NAME?</v>
          </cell>
          <cell r="AV11" t="e">
            <v>#NAME?</v>
          </cell>
          <cell r="AW11" t="e">
            <v>#NAME?</v>
          </cell>
          <cell r="AX11" t="e">
            <v>#NAME?</v>
          </cell>
          <cell r="AY11" t="e">
            <v>#NAME?</v>
          </cell>
          <cell r="AZ11" t="e">
            <v>#NAME?</v>
          </cell>
          <cell r="BA11" t="e">
            <v>#NAME?</v>
          </cell>
          <cell r="BB11" t="e">
            <v>#NAME?</v>
          </cell>
          <cell r="BC11" t="e">
            <v>#NAME?</v>
          </cell>
          <cell r="BD11" t="e">
            <v>#NAME?</v>
          </cell>
          <cell r="BE11" t="e">
            <v>#NAME?</v>
          </cell>
          <cell r="BF11" t="e">
            <v>#NAME?</v>
          </cell>
          <cell r="BG11" t="e">
            <v>#NAME?</v>
          </cell>
        </row>
        <row r="12">
          <cell r="A12" t="str">
            <v>3.1.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</row>
        <row r="13">
          <cell r="A13" t="str">
            <v>3.2.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</row>
        <row r="15">
          <cell r="A15" t="str">
            <v>4.</v>
          </cell>
          <cell r="D15" t="e">
            <v>#NAME?</v>
          </cell>
          <cell r="F15">
            <v>0</v>
          </cell>
          <cell r="G15" t="e">
            <v>#DIV/0!</v>
          </cell>
          <cell r="H15">
            <v>467.08516159531194</v>
          </cell>
          <cell r="I15">
            <v>1026.5946272929436</v>
          </cell>
          <cell r="K15" t="e">
            <v>#NAME?</v>
          </cell>
          <cell r="M15" t="e">
            <v>#NAME?</v>
          </cell>
          <cell r="N15" t="e">
            <v>#NAME?</v>
          </cell>
          <cell r="O15" t="e">
            <v>#NAME?</v>
          </cell>
          <cell r="P15" t="e">
            <v>#NAME?</v>
          </cell>
          <cell r="Q15" t="e">
            <v>#NAME?</v>
          </cell>
          <cell r="S15" t="e">
            <v>#NAME?</v>
          </cell>
          <cell r="T15" t="e">
            <v>#NAME?</v>
          </cell>
          <cell r="U15" t="e">
            <v>#NAME?</v>
          </cell>
          <cell r="V15" t="e">
            <v>#NAME?</v>
          </cell>
          <cell r="W15" t="e">
            <v>#NAME?</v>
          </cell>
          <cell r="Y15" t="e">
            <v>#NAME?</v>
          </cell>
          <cell r="Z15" t="e">
            <v>#NAME?</v>
          </cell>
          <cell r="AA15" t="e">
            <v>#NAME?</v>
          </cell>
          <cell r="AB15" t="e">
            <v>#NAME?</v>
          </cell>
          <cell r="AC15" t="e">
            <v>#NAME?</v>
          </cell>
          <cell r="AE15" t="e">
            <v>#NAME?</v>
          </cell>
          <cell r="AF15" t="e">
            <v>#NAME?</v>
          </cell>
          <cell r="AG15" t="e">
            <v>#NAME?</v>
          </cell>
          <cell r="AH15" t="e">
            <v>#NAME?</v>
          </cell>
          <cell r="AJ15" t="e">
            <v>#NAME?</v>
          </cell>
          <cell r="AK15">
            <v>0</v>
          </cell>
          <cell r="AL15" t="e">
            <v>#NAME?</v>
          </cell>
          <cell r="AM15" t="e">
            <v>#NAME?</v>
          </cell>
          <cell r="AN15" t="e">
            <v>#NAME?</v>
          </cell>
          <cell r="AO15" t="e">
            <v>#NAME?</v>
          </cell>
          <cell r="AP15" t="e">
            <v>#NAME?</v>
          </cell>
          <cell r="AR15" t="e">
            <v>#NAME?</v>
          </cell>
          <cell r="AS15" t="e">
            <v>#NAME?</v>
          </cell>
          <cell r="AT15" t="e">
            <v>#NAME?</v>
          </cell>
          <cell r="AU15" t="e">
            <v>#NAME?</v>
          </cell>
          <cell r="AV15" t="e">
            <v>#NAME?</v>
          </cell>
          <cell r="AX15" t="e">
            <v>#NAME?</v>
          </cell>
          <cell r="AY15" t="e">
            <v>#NAME?</v>
          </cell>
          <cell r="AZ15" t="e">
            <v>#NAME?</v>
          </cell>
          <cell r="BA15" t="e">
            <v>#NAME?</v>
          </cell>
          <cell r="BB15" t="e">
            <v>#NAME?</v>
          </cell>
          <cell r="BD15" t="e">
            <v>#NAME?</v>
          </cell>
          <cell r="BE15" t="e">
            <v>#NAME?</v>
          </cell>
          <cell r="BF15" t="e">
            <v>#NAME?</v>
          </cell>
          <cell r="BG15" t="e">
            <v>#NAME?</v>
          </cell>
          <cell r="BH15" t="e">
            <v>#NAME?</v>
          </cell>
          <cell r="BJ15" t="e">
            <v>#NAME?</v>
          </cell>
          <cell r="BK15" t="e">
            <v>#NAME?</v>
          </cell>
          <cell r="BL15" t="e">
            <v>#NAME?</v>
          </cell>
          <cell r="BM15" t="e">
            <v>#NAME?</v>
          </cell>
        </row>
        <row r="16">
          <cell r="A16" t="str">
            <v>4.1.</v>
          </cell>
          <cell r="F16">
            <v>0</v>
          </cell>
          <cell r="G16" t="e">
            <v>#DIV/0!</v>
          </cell>
          <cell r="H16">
            <v>467.08516159531194</v>
          </cell>
          <cell r="I16">
            <v>1026.5946272929436</v>
          </cell>
          <cell r="M16" t="e">
            <v>#NAME?</v>
          </cell>
          <cell r="N16" t="e">
            <v>#NAME?</v>
          </cell>
          <cell r="O16" t="e">
            <v>#NAME?</v>
          </cell>
          <cell r="P16" t="e">
            <v>#NAME?</v>
          </cell>
          <cell r="S16" t="e">
            <v>#NAME?</v>
          </cell>
          <cell r="T16" t="e">
            <v>#NAME?</v>
          </cell>
          <cell r="U16" t="e">
            <v>#NAME?</v>
          </cell>
          <cell r="V16" t="e">
            <v>#NAME?</v>
          </cell>
          <cell r="Y16" t="e">
            <v>#NAME?</v>
          </cell>
          <cell r="Z16" t="e">
            <v>#NAME?</v>
          </cell>
          <cell r="AA16" t="e">
            <v>#NAME?</v>
          </cell>
          <cell r="AB16" t="e">
            <v>#NAME?</v>
          </cell>
          <cell r="AE16" t="e">
            <v>#NAME?</v>
          </cell>
          <cell r="AF16" t="e">
            <v>#NAME?</v>
          </cell>
          <cell r="AG16" t="e">
            <v>#NAME?</v>
          </cell>
          <cell r="AH16" t="e">
            <v>#NAME?</v>
          </cell>
          <cell r="AL16" t="e">
            <v>#NAME?</v>
          </cell>
          <cell r="AM16" t="e">
            <v>#NAME?</v>
          </cell>
          <cell r="AN16" t="e">
            <v>#NAME?</v>
          </cell>
          <cell r="AO16" t="e">
            <v>#NAME?</v>
          </cell>
          <cell r="AR16" t="e">
            <v>#NAME?</v>
          </cell>
          <cell r="AS16" t="e">
            <v>#NAME?</v>
          </cell>
          <cell r="AT16" t="e">
            <v>#NAME?</v>
          </cell>
          <cell r="AU16" t="e">
            <v>#NAME?</v>
          </cell>
          <cell r="AX16" t="e">
            <v>#NAME?</v>
          </cell>
          <cell r="AY16" t="e">
            <v>#NAME?</v>
          </cell>
          <cell r="AZ16" t="e">
            <v>#NAME?</v>
          </cell>
          <cell r="BA16" t="e">
            <v>#NAME?</v>
          </cell>
          <cell r="BD16" t="e">
            <v>#NAME?</v>
          </cell>
          <cell r="BE16" t="e">
            <v>#NAME?</v>
          </cell>
          <cell r="BF16" t="e">
            <v>#NAME?</v>
          </cell>
          <cell r="BG16" t="e">
            <v>#NAME?</v>
          </cell>
          <cell r="BJ16" t="e">
            <v>#NAME?</v>
          </cell>
          <cell r="BK16" t="e">
            <v>#NAME?</v>
          </cell>
          <cell r="BL16" t="e">
            <v>#NAME?</v>
          </cell>
          <cell r="BM16" t="e">
            <v>#NAME?</v>
          </cell>
        </row>
        <row r="17">
          <cell r="A17" t="str">
            <v>4.1.1.</v>
          </cell>
          <cell r="F17">
            <v>0</v>
          </cell>
          <cell r="G17" t="e">
            <v>#DIV/0!</v>
          </cell>
          <cell r="H17">
            <v>398.74065326185882</v>
          </cell>
          <cell r="I17">
            <v>701.34473561941525</v>
          </cell>
          <cell r="M17" t="e">
            <v>#NAME?</v>
          </cell>
          <cell r="N17" t="e">
            <v>#NAME?</v>
          </cell>
          <cell r="O17" t="e">
            <v>#NAME?</v>
          </cell>
          <cell r="P17" t="e">
            <v>#NAME?</v>
          </cell>
          <cell r="S17" t="e">
            <v>#NAME?</v>
          </cell>
          <cell r="T17" t="e">
            <v>#NAME?</v>
          </cell>
          <cell r="U17" t="e">
            <v>#NAME?</v>
          </cell>
          <cell r="V17" t="e">
            <v>#NAME?</v>
          </cell>
          <cell r="Y17" t="e">
            <v>#NAME?</v>
          </cell>
          <cell r="Z17" t="e">
            <v>#NAME?</v>
          </cell>
          <cell r="AA17" t="e">
            <v>#NAME?</v>
          </cell>
          <cell r="AB17" t="e">
            <v>#NAME?</v>
          </cell>
          <cell r="AE17" t="e">
            <v>#NAME?</v>
          </cell>
          <cell r="AF17" t="e">
            <v>#NAME?</v>
          </cell>
          <cell r="AG17" t="e">
            <v>#NAME?</v>
          </cell>
          <cell r="AH17" t="e">
            <v>#NAME?</v>
          </cell>
          <cell r="AL17" t="e">
            <v>#NAME?</v>
          </cell>
          <cell r="AM17" t="e">
            <v>#NAME?</v>
          </cell>
          <cell r="AN17" t="e">
            <v>#NAME?</v>
          </cell>
          <cell r="AO17" t="e">
            <v>#NAME?</v>
          </cell>
          <cell r="AR17" t="e">
            <v>#NAME?</v>
          </cell>
          <cell r="AS17" t="e">
            <v>#NAME?</v>
          </cell>
          <cell r="AT17" t="e">
            <v>#NAME?</v>
          </cell>
          <cell r="AU17" t="e">
            <v>#NAME?</v>
          </cell>
          <cell r="AX17" t="e">
            <v>#NAME?</v>
          </cell>
          <cell r="AY17" t="e">
            <v>#NAME?</v>
          </cell>
          <cell r="AZ17" t="e">
            <v>#NAME?</v>
          </cell>
          <cell r="BA17" t="e">
            <v>#NAME?</v>
          </cell>
          <cell r="BD17" t="e">
            <v>#NAME?</v>
          </cell>
          <cell r="BE17" t="e">
            <v>#NAME?</v>
          </cell>
          <cell r="BF17" t="e">
            <v>#NAME?</v>
          </cell>
          <cell r="BG17" t="e">
            <v>#NAME?</v>
          </cell>
          <cell r="BJ17" t="e">
            <v>#NAME?</v>
          </cell>
          <cell r="BK17" t="e">
            <v>#NAME?</v>
          </cell>
          <cell r="BL17" t="e">
            <v>#NAME?</v>
          </cell>
          <cell r="BM17" t="e">
            <v>#NAME?</v>
          </cell>
        </row>
        <row r="18">
          <cell r="A18" t="str">
            <v>4.1.1.1.</v>
          </cell>
          <cell r="F18">
            <v>0</v>
          </cell>
          <cell r="G18">
            <v>0</v>
          </cell>
          <cell r="H18">
            <v>2572.0552464842685</v>
          </cell>
          <cell r="I18">
            <v>4524.3127104483674</v>
          </cell>
          <cell r="M18">
            <v>0</v>
          </cell>
          <cell r="N18">
            <v>0</v>
          </cell>
          <cell r="O18">
            <v>2572.0552464842685</v>
          </cell>
          <cell r="P18">
            <v>4524.3127104483674</v>
          </cell>
          <cell r="S18">
            <v>0</v>
          </cell>
          <cell r="T18">
            <v>0</v>
          </cell>
          <cell r="U18">
            <v>2572.0552464842685</v>
          </cell>
          <cell r="V18">
            <v>4524.3127104483674</v>
          </cell>
          <cell r="Y18">
            <v>0</v>
          </cell>
          <cell r="Z18">
            <v>0</v>
          </cell>
          <cell r="AA18">
            <v>2572.0552464842685</v>
          </cell>
          <cell r="AB18">
            <v>4524.3127104483674</v>
          </cell>
          <cell r="AE18">
            <v>0</v>
          </cell>
          <cell r="AF18">
            <v>0</v>
          </cell>
          <cell r="AG18">
            <v>2572.0552464842685</v>
          </cell>
          <cell r="AH18">
            <v>4524.3127104483674</v>
          </cell>
          <cell r="AL18">
            <v>0</v>
          </cell>
          <cell r="AM18">
            <v>0</v>
          </cell>
          <cell r="AN18">
            <v>2572.0552464842685</v>
          </cell>
          <cell r="AO18">
            <v>4524.3127104483674</v>
          </cell>
          <cell r="AR18">
            <v>0</v>
          </cell>
          <cell r="AS18">
            <v>0</v>
          </cell>
          <cell r="AT18">
            <v>2572.0552464842685</v>
          </cell>
          <cell r="AU18">
            <v>4524.3127104483674</v>
          </cell>
          <cell r="AX18">
            <v>0</v>
          </cell>
          <cell r="AY18">
            <v>0</v>
          </cell>
          <cell r="AZ18">
            <v>2572.0552464842685</v>
          </cell>
          <cell r="BA18">
            <v>4524.3127104483674</v>
          </cell>
          <cell r="BD18">
            <v>0</v>
          </cell>
          <cell r="BE18">
            <v>0</v>
          </cell>
          <cell r="BF18">
            <v>2572.0552464842685</v>
          </cell>
          <cell r="BG18">
            <v>4524.3127104483674</v>
          </cell>
          <cell r="BJ18">
            <v>0</v>
          </cell>
          <cell r="BK18">
            <v>0</v>
          </cell>
          <cell r="BL18">
            <v>2572.0552464842685</v>
          </cell>
          <cell r="BM18">
            <v>4524.3127104483674</v>
          </cell>
        </row>
        <row r="19">
          <cell r="A19" t="str">
            <v>4.1.2.</v>
          </cell>
          <cell r="F19">
            <v>0</v>
          </cell>
          <cell r="G19">
            <v>0</v>
          </cell>
          <cell r="H19">
            <v>68.344508333453135</v>
          </cell>
          <cell r="I19">
            <v>325.24989167352845</v>
          </cell>
          <cell r="M19">
            <v>0</v>
          </cell>
          <cell r="N19">
            <v>0</v>
          </cell>
          <cell r="O19">
            <v>68.344508333453135</v>
          </cell>
          <cell r="P19">
            <v>325.24989167352845</v>
          </cell>
          <cell r="S19">
            <v>0</v>
          </cell>
          <cell r="T19">
            <v>0</v>
          </cell>
          <cell r="U19">
            <v>68.344508333453135</v>
          </cell>
          <cell r="V19">
            <v>325.24989167352845</v>
          </cell>
          <cell r="Y19">
            <v>0</v>
          </cell>
          <cell r="Z19">
            <v>0</v>
          </cell>
          <cell r="AA19">
            <v>68.344508333453135</v>
          </cell>
          <cell r="AB19">
            <v>325.24989167352845</v>
          </cell>
          <cell r="AE19">
            <v>0</v>
          </cell>
          <cell r="AF19">
            <v>0</v>
          </cell>
          <cell r="AG19">
            <v>68.344508333453135</v>
          </cell>
          <cell r="AH19">
            <v>325.24989167352845</v>
          </cell>
          <cell r="AL19">
            <v>0</v>
          </cell>
          <cell r="AM19">
            <v>0</v>
          </cell>
          <cell r="AN19">
            <v>68.344508333453135</v>
          </cell>
          <cell r="AO19">
            <v>325.24989167352845</v>
          </cell>
          <cell r="AR19">
            <v>0</v>
          </cell>
          <cell r="AS19">
            <v>0</v>
          </cell>
          <cell r="AT19">
            <v>68.344508333453135</v>
          </cell>
          <cell r="AU19">
            <v>325.24989167352845</v>
          </cell>
          <cell r="AX19">
            <v>0</v>
          </cell>
          <cell r="AY19">
            <v>0</v>
          </cell>
          <cell r="AZ19">
            <v>68.344508333453135</v>
          </cell>
          <cell r="BA19">
            <v>325.24989167352845</v>
          </cell>
          <cell r="BD19">
            <v>0</v>
          </cell>
          <cell r="BE19">
            <v>0</v>
          </cell>
          <cell r="BF19">
            <v>68.344508333453135</v>
          </cell>
          <cell r="BG19">
            <v>325.24989167352845</v>
          </cell>
          <cell r="BJ19">
            <v>0</v>
          </cell>
          <cell r="BK19">
            <v>0</v>
          </cell>
          <cell r="BL19">
            <v>68.344508333453135</v>
          </cell>
          <cell r="BM19">
            <v>325.24989167352845</v>
          </cell>
        </row>
        <row r="21">
          <cell r="A21" t="str">
            <v>4.2.</v>
          </cell>
        </row>
        <row r="22">
          <cell r="A22" t="str">
            <v>4.3</v>
          </cell>
        </row>
        <row r="24">
          <cell r="A24" t="str">
            <v>5.</v>
          </cell>
          <cell r="D24" t="e">
            <v>#NAME?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K24" t="e">
            <v>#NAME?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 t="e">
            <v>#NAME?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 t="e">
            <v>#NAME?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 t="e">
            <v>#NAME?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J24" t="e">
            <v>#NAME?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 t="e">
            <v>#NAME?</v>
          </cell>
          <cell r="AP24" t="e">
            <v>#NAME?</v>
          </cell>
          <cell r="AQ24">
            <v>0</v>
          </cell>
          <cell r="AR24" t="e">
            <v>#NAME?</v>
          </cell>
          <cell r="AS24" t="e">
            <v>#NAME?</v>
          </cell>
          <cell r="AT24" t="e">
            <v>#NAME?</v>
          </cell>
          <cell r="AU24" t="e">
            <v>#NAME?</v>
          </cell>
          <cell r="AV24" t="e">
            <v>#NAME?</v>
          </cell>
          <cell r="AW24">
            <v>0</v>
          </cell>
          <cell r="AX24">
            <v>0</v>
          </cell>
          <cell r="AY24">
            <v>0</v>
          </cell>
          <cell r="AZ24" t="e">
            <v>#NAME?</v>
          </cell>
          <cell r="BA24" t="e">
            <v>#NAME?</v>
          </cell>
          <cell r="BB24" t="e">
            <v>#NAME?</v>
          </cell>
          <cell r="BC24" t="e">
            <v>#NAME?</v>
          </cell>
          <cell r="BD24" t="e">
            <v>#NAME?</v>
          </cell>
          <cell r="BE24" t="e">
            <v>#NAME?</v>
          </cell>
          <cell r="BF24" t="e">
            <v>#NAME?</v>
          </cell>
          <cell r="BG24" t="e">
            <v>#NAME?</v>
          </cell>
          <cell r="BH24" t="e">
            <v>#NAME?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</row>
        <row r="25">
          <cell r="A25" t="str">
            <v>5.1.</v>
          </cell>
          <cell r="D25" t="e">
            <v>#NAME?</v>
          </cell>
          <cell r="E25">
            <v>0</v>
          </cell>
          <cell r="F25">
            <v>0</v>
          </cell>
          <cell r="G25">
            <v>0</v>
          </cell>
          <cell r="H25">
            <v>2572.0552464842685</v>
          </cell>
          <cell r="I25">
            <v>4524.3127104483674</v>
          </cell>
          <cell r="K25" t="e">
            <v>#NAME?</v>
          </cell>
          <cell r="L25">
            <v>0</v>
          </cell>
          <cell r="M25">
            <v>0</v>
          </cell>
          <cell r="N25">
            <v>0</v>
          </cell>
          <cell r="O25">
            <v>2572.0552464842685</v>
          </cell>
          <cell r="P25">
            <v>4524.3127104483674</v>
          </cell>
          <cell r="Q25" t="e">
            <v>#NAME?</v>
          </cell>
          <cell r="R25">
            <v>0</v>
          </cell>
          <cell r="S25">
            <v>0</v>
          </cell>
          <cell r="T25">
            <v>0</v>
          </cell>
          <cell r="U25">
            <v>2572.0552464842685</v>
          </cell>
          <cell r="V25">
            <v>4524.3127104483674</v>
          </cell>
          <cell r="W25" t="e">
            <v>#NAME?</v>
          </cell>
          <cell r="X25">
            <v>0</v>
          </cell>
          <cell r="Y25">
            <v>0</v>
          </cell>
          <cell r="Z25">
            <v>0</v>
          </cell>
          <cell r="AA25">
            <v>2572.0552464842685</v>
          </cell>
          <cell r="AB25">
            <v>4524.3127104483674</v>
          </cell>
          <cell r="AC25" t="e">
            <v>#NAME?</v>
          </cell>
          <cell r="AD25">
            <v>0</v>
          </cell>
          <cell r="AE25">
            <v>0</v>
          </cell>
          <cell r="AF25">
            <v>0</v>
          </cell>
          <cell r="AG25">
            <v>2572.0552464842685</v>
          </cell>
          <cell r="AH25">
            <v>4524.3127104483674</v>
          </cell>
          <cell r="AJ25" t="e">
            <v>#NAME?</v>
          </cell>
          <cell r="AK25">
            <v>0</v>
          </cell>
          <cell r="AL25">
            <v>0</v>
          </cell>
          <cell r="AM25">
            <v>0</v>
          </cell>
          <cell r="AN25">
            <v>2572.0552464842685</v>
          </cell>
          <cell r="AO25">
            <v>4524.3127104483674</v>
          </cell>
          <cell r="AP25" t="e">
            <v>#NAME?</v>
          </cell>
          <cell r="AQ25">
            <v>0</v>
          </cell>
          <cell r="AR25">
            <v>0</v>
          </cell>
          <cell r="AS25">
            <v>0</v>
          </cell>
          <cell r="AT25">
            <v>2572.0552464842685</v>
          </cell>
          <cell r="AU25">
            <v>4524.3127104483674</v>
          </cell>
          <cell r="AV25" t="e">
            <v>#NAME?</v>
          </cell>
          <cell r="AW25">
            <v>0</v>
          </cell>
          <cell r="AX25">
            <v>0</v>
          </cell>
          <cell r="AY25">
            <v>0</v>
          </cell>
          <cell r="AZ25">
            <v>2572.0552464842685</v>
          </cell>
          <cell r="BA25">
            <v>4524.3127104483674</v>
          </cell>
          <cell r="BB25" t="e">
            <v>#NAME?</v>
          </cell>
          <cell r="BC25" t="e">
            <v>#NAME?</v>
          </cell>
          <cell r="BD25" t="e">
            <v>#NAME?</v>
          </cell>
          <cell r="BE25" t="e">
            <v>#NAME?</v>
          </cell>
          <cell r="BF25" t="e">
            <v>#NAME?</v>
          </cell>
          <cell r="BG25" t="e">
            <v>#NAME?</v>
          </cell>
          <cell r="BH25" t="e">
            <v>#NAME?</v>
          </cell>
          <cell r="BJ25">
            <v>0</v>
          </cell>
          <cell r="BK25">
            <v>0</v>
          </cell>
          <cell r="BL25">
            <v>2572.0552464842685</v>
          </cell>
          <cell r="BM25">
            <v>4524.3127104483674</v>
          </cell>
        </row>
        <row r="26">
          <cell r="A26" t="str">
            <v>5.2.</v>
          </cell>
          <cell r="D26" t="e">
            <v>#NAME?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K26" t="e">
            <v>#NAME?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 t="e">
            <v>#NAME?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 t="e">
            <v>#NAME?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 t="e">
            <v>#NAME?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J26" t="e">
            <v>#NAME?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325.24989167352845</v>
          </cell>
          <cell r="AP26" t="e">
            <v>#NAME?</v>
          </cell>
          <cell r="AQ26">
            <v>0</v>
          </cell>
          <cell r="AR26">
            <v>0</v>
          </cell>
          <cell r="AS26">
            <v>0</v>
          </cell>
          <cell r="AT26">
            <v>68.344508333453135</v>
          </cell>
          <cell r="AU26">
            <v>325.24989167352845</v>
          </cell>
          <cell r="AV26" t="e">
            <v>#NAME?</v>
          </cell>
          <cell r="AW26">
            <v>0</v>
          </cell>
          <cell r="AX26">
            <v>0</v>
          </cell>
          <cell r="AY26">
            <v>0</v>
          </cell>
          <cell r="AZ26">
            <v>68.344508333453135</v>
          </cell>
          <cell r="BA26">
            <v>325.24989167352845</v>
          </cell>
          <cell r="BB26" t="e">
            <v>#NAME?</v>
          </cell>
          <cell r="BC26" t="e">
            <v>#NAME?</v>
          </cell>
          <cell r="BD26" t="e">
            <v>#NAME?</v>
          </cell>
          <cell r="BE26" t="e">
            <v>#NAME?</v>
          </cell>
          <cell r="BF26" t="e">
            <v>#NAME?</v>
          </cell>
          <cell r="BG26" t="e">
            <v>#NAME?</v>
          </cell>
          <cell r="BH26" t="e">
            <v>#NAME?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</row>
        <row r="28">
          <cell r="A28" t="str">
            <v>6.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J28" t="e">
            <v>#NAME?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 t="e">
            <v>#NAME?</v>
          </cell>
          <cell r="AP28" t="e">
            <v>#NAME?</v>
          </cell>
          <cell r="AQ28">
            <v>0</v>
          </cell>
          <cell r="AR28" t="e">
            <v>#NAME?</v>
          </cell>
          <cell r="AS28" t="e">
            <v>#NAME?</v>
          </cell>
          <cell r="AT28" t="e">
            <v>#NAME?</v>
          </cell>
          <cell r="AU28" t="e">
            <v>#NAME?</v>
          </cell>
          <cell r="AV28" t="e">
            <v>#NAME?</v>
          </cell>
          <cell r="AW28">
            <v>0</v>
          </cell>
          <cell r="AX28">
            <v>0</v>
          </cell>
          <cell r="AY28">
            <v>0</v>
          </cell>
          <cell r="AZ28" t="e">
            <v>#NAME?</v>
          </cell>
          <cell r="BA28" t="e">
            <v>#NAME?</v>
          </cell>
          <cell r="BB28" t="e">
            <v>#NAME?</v>
          </cell>
          <cell r="BC28">
            <v>0</v>
          </cell>
          <cell r="BD28" t="e">
            <v>#NAME?</v>
          </cell>
          <cell r="BE28" t="e">
            <v>#NAME?</v>
          </cell>
          <cell r="BF28" t="e">
            <v>#NAME?</v>
          </cell>
          <cell r="BG28" t="e">
            <v>#NAME?</v>
          </cell>
          <cell r="BH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</row>
        <row r="30">
          <cell r="A30" t="str">
            <v>6.1.</v>
          </cell>
          <cell r="D30" t="e">
            <v>#NAME?</v>
          </cell>
          <cell r="E30" t="e">
            <v>#NAME?</v>
          </cell>
          <cell r="F30" t="e">
            <v>#NAME?</v>
          </cell>
          <cell r="G30" t="e">
            <v>#NAME?</v>
          </cell>
          <cell r="H30" t="e">
            <v>#NAME?</v>
          </cell>
          <cell r="I30" t="e">
            <v>#NAME?</v>
          </cell>
          <cell r="K30" t="e">
            <v>#NAME?</v>
          </cell>
          <cell r="L30" t="e">
            <v>#NAME?</v>
          </cell>
          <cell r="M30" t="e">
            <v>#NAME?</v>
          </cell>
          <cell r="N30" t="e">
            <v>#NAME?</v>
          </cell>
          <cell r="O30" t="e">
            <v>#NAME?</v>
          </cell>
          <cell r="P30" t="e">
            <v>#NAME?</v>
          </cell>
          <cell r="Q30" t="e">
            <v>#NAME?</v>
          </cell>
          <cell r="R30" t="e">
            <v>#NAME?</v>
          </cell>
          <cell r="S30" t="e">
            <v>#NAME?</v>
          </cell>
          <cell r="T30" t="e">
            <v>#NAME?</v>
          </cell>
          <cell r="U30" t="e">
            <v>#NAME?</v>
          </cell>
          <cell r="V30" t="e">
            <v>#NAME?</v>
          </cell>
          <cell r="W30" t="e">
            <v>#NAME?</v>
          </cell>
          <cell r="X30" t="e">
            <v>#NAME?</v>
          </cell>
          <cell r="Y30" t="e">
            <v>#NAME?</v>
          </cell>
          <cell r="Z30" t="e">
            <v>#NAME?</v>
          </cell>
          <cell r="AA30" t="e">
            <v>#NAME?</v>
          </cell>
          <cell r="AB30" t="e">
            <v>#NAME?</v>
          </cell>
          <cell r="AC30" t="e">
            <v>#NAME?</v>
          </cell>
          <cell r="AD30" t="e">
            <v>#NAME?</v>
          </cell>
          <cell r="AE30" t="e">
            <v>#NAME?</v>
          </cell>
          <cell r="AF30" t="e">
            <v>#NAME?</v>
          </cell>
          <cell r="AG30" t="e">
            <v>#NAME?</v>
          </cell>
          <cell r="AH30" t="e">
            <v>#NAME?</v>
          </cell>
          <cell r="AJ30" t="e">
            <v>#NAME?</v>
          </cell>
          <cell r="AK30" t="e">
            <v>#NAME?</v>
          </cell>
          <cell r="AL30" t="e">
            <v>#NAME?</v>
          </cell>
          <cell r="AM30" t="e">
            <v>#NAME?</v>
          </cell>
          <cell r="AN30" t="e">
            <v>#NAME?</v>
          </cell>
          <cell r="AO30" t="e">
            <v>#NAME?</v>
          </cell>
          <cell r="AP30" t="e">
            <v>#NAME?</v>
          </cell>
          <cell r="AQ30" t="e">
            <v>#NAME?</v>
          </cell>
          <cell r="AR30" t="e">
            <v>#NAME?</v>
          </cell>
          <cell r="AS30" t="e">
            <v>#NAME?</v>
          </cell>
          <cell r="AT30" t="e">
            <v>#NAME?</v>
          </cell>
          <cell r="AU30" t="e">
            <v>#NAME?</v>
          </cell>
          <cell r="AV30" t="e">
            <v>#NAME?</v>
          </cell>
          <cell r="AW30" t="e">
            <v>#NAME?</v>
          </cell>
          <cell r="AX30" t="e">
            <v>#NAME?</v>
          </cell>
          <cell r="AY30" t="e">
            <v>#NAME?</v>
          </cell>
          <cell r="AZ30" t="e">
            <v>#NAME?</v>
          </cell>
          <cell r="BA30" t="e">
            <v>#NAME?</v>
          </cell>
          <cell r="BB30" t="e">
            <v>#NAME?</v>
          </cell>
          <cell r="BC30" t="e">
            <v>#NAME?</v>
          </cell>
          <cell r="BD30" t="e">
            <v>#NAME?</v>
          </cell>
          <cell r="BE30" t="e">
            <v>#NAME?</v>
          </cell>
          <cell r="BF30" t="e">
            <v>#NAME?</v>
          </cell>
          <cell r="BG30" t="e">
            <v>#NAME?</v>
          </cell>
          <cell r="BH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</row>
        <row r="31">
          <cell r="A31" t="str">
            <v>6.2.</v>
          </cell>
          <cell r="D31" t="e">
            <v>#DIV/0!</v>
          </cell>
          <cell r="E31">
            <v>0</v>
          </cell>
          <cell r="F31">
            <v>0</v>
          </cell>
          <cell r="G31" t="e">
            <v>#DIV/0!</v>
          </cell>
          <cell r="H31">
            <v>0</v>
          </cell>
          <cell r="I31">
            <v>0</v>
          </cell>
          <cell r="K31" t="e">
            <v>#NAME?</v>
          </cell>
          <cell r="L31">
            <v>0</v>
          </cell>
          <cell r="M31" t="e">
            <v>#NAME?</v>
          </cell>
          <cell r="N31" t="e">
            <v>#NAME?</v>
          </cell>
          <cell r="O31" t="e">
            <v>#NAME?</v>
          </cell>
          <cell r="P31" t="e">
            <v>#NAME?</v>
          </cell>
          <cell r="Q31" t="e">
            <v>#NAME?</v>
          </cell>
          <cell r="R31">
            <v>0</v>
          </cell>
          <cell r="S31" t="e">
            <v>#NAME?</v>
          </cell>
          <cell r="T31" t="e">
            <v>#NAME?</v>
          </cell>
          <cell r="U31" t="e">
            <v>#NAME?</v>
          </cell>
          <cell r="V31" t="e">
            <v>#NAME?</v>
          </cell>
          <cell r="W31" t="e">
            <v>#NAME?</v>
          </cell>
          <cell r="X31">
            <v>0</v>
          </cell>
          <cell r="Y31" t="e">
            <v>#NAME?</v>
          </cell>
          <cell r="Z31" t="e">
            <v>#NAME?</v>
          </cell>
          <cell r="AA31" t="e">
            <v>#NAME?</v>
          </cell>
          <cell r="AB31" t="e">
            <v>#NAME?</v>
          </cell>
          <cell r="AC31" t="e">
            <v>#NAME?</v>
          </cell>
          <cell r="AD31">
            <v>0</v>
          </cell>
          <cell r="AE31" t="e">
            <v>#NAME?</v>
          </cell>
          <cell r="AF31" t="e">
            <v>#NAME?</v>
          </cell>
          <cell r="AG31" t="e">
            <v>#NAME?</v>
          </cell>
          <cell r="AH31" t="e">
            <v>#NAME?</v>
          </cell>
          <cell r="AJ31" t="e">
            <v>#NAME?</v>
          </cell>
          <cell r="AK31">
            <v>0</v>
          </cell>
          <cell r="AL31" t="e">
            <v>#NAME?</v>
          </cell>
          <cell r="AM31" t="e">
            <v>#NAME?</v>
          </cell>
          <cell r="AN31" t="e">
            <v>#NAME?</v>
          </cell>
          <cell r="AO31" t="e">
            <v>#NAME?</v>
          </cell>
          <cell r="AP31" t="e">
            <v>#NAME?</v>
          </cell>
          <cell r="AQ31">
            <v>0</v>
          </cell>
          <cell r="AR31" t="e">
            <v>#NAME?</v>
          </cell>
          <cell r="AS31" t="e">
            <v>#NAME?</v>
          </cell>
          <cell r="AT31" t="e">
            <v>#NAME?</v>
          </cell>
          <cell r="AU31" t="e">
            <v>#NAME?</v>
          </cell>
          <cell r="AV31" t="e">
            <v>#NAME?</v>
          </cell>
          <cell r="AW31">
            <v>0</v>
          </cell>
          <cell r="AX31" t="e">
            <v>#NAME?</v>
          </cell>
          <cell r="AY31" t="e">
            <v>#NAME?</v>
          </cell>
          <cell r="AZ31" t="e">
            <v>#NAME?</v>
          </cell>
          <cell r="BA31" t="e">
            <v>#NAME?</v>
          </cell>
          <cell r="BB31" t="e">
            <v>#DIV/0!</v>
          </cell>
          <cell r="BC31">
            <v>0</v>
          </cell>
          <cell r="BD31" t="e">
            <v>#NAME?</v>
          </cell>
          <cell r="BE31" t="e">
            <v>#DIV/0!</v>
          </cell>
          <cell r="BF31" t="e">
            <v>#NAME?</v>
          </cell>
          <cell r="BG31" t="e">
            <v>#NAME?</v>
          </cell>
          <cell r="BH31" t="e">
            <v>#NAME?</v>
          </cell>
          <cell r="BJ31" t="e">
            <v>#NAME?</v>
          </cell>
          <cell r="BK31" t="e">
            <v>#NAME?</v>
          </cell>
          <cell r="BL31" t="e">
            <v>#NAME?</v>
          </cell>
          <cell r="BM31" t="e">
            <v>#NAME?</v>
          </cell>
        </row>
        <row r="32">
          <cell r="A32" t="str">
            <v>6.2.1.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J32">
            <v>91846.991659796025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91846.991659796025</v>
          </cell>
          <cell r="AP32">
            <v>59797.09921046337</v>
          </cell>
          <cell r="AQ32">
            <v>0</v>
          </cell>
          <cell r="AR32">
            <v>0</v>
          </cell>
          <cell r="AS32">
            <v>0</v>
          </cell>
          <cell r="AT32">
            <v>33077.170109699648</v>
          </cell>
          <cell r="AU32">
            <v>26719.929100763722</v>
          </cell>
          <cell r="AV32">
            <v>8236.1960685696085</v>
          </cell>
          <cell r="AW32">
            <v>0</v>
          </cell>
          <cell r="AX32">
            <v>0</v>
          </cell>
          <cell r="AY32">
            <v>0</v>
          </cell>
          <cell r="AZ32">
            <v>4522.4928054412603</v>
          </cell>
          <cell r="BA32">
            <v>3713.7032631283478</v>
          </cell>
          <cell r="BB32">
            <v>151644.09087025939</v>
          </cell>
          <cell r="BC32">
            <v>0</v>
          </cell>
          <cell r="BD32">
            <v>0</v>
          </cell>
          <cell r="BE32">
            <v>0</v>
          </cell>
          <cell r="BF32">
            <v>33077.170109699648</v>
          </cell>
          <cell r="BG32">
            <v>118566.92076055975</v>
          </cell>
          <cell r="BH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</row>
        <row r="33">
          <cell r="A33" t="str">
            <v>То же п.6</v>
          </cell>
        </row>
        <row r="34">
          <cell r="A34" t="str">
            <v>6.3.1.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J34">
            <v>198029.16733632502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198029.16733632502</v>
          </cell>
          <cell r="AP34">
            <v>250621.04907482694</v>
          </cell>
          <cell r="AQ34">
            <v>0</v>
          </cell>
          <cell r="AR34">
            <v>0</v>
          </cell>
          <cell r="AS34">
            <v>0</v>
          </cell>
          <cell r="AT34">
            <v>192981.30514371468</v>
          </cell>
          <cell r="AU34">
            <v>57639.743931112243</v>
          </cell>
          <cell r="AV34">
            <v>38429.49742689421</v>
          </cell>
          <cell r="AW34">
            <v>0</v>
          </cell>
          <cell r="AX34">
            <v>0</v>
          </cell>
          <cell r="AY34">
            <v>0</v>
          </cell>
          <cell r="AZ34">
            <v>30453.134118373739</v>
          </cell>
          <cell r="BA34">
            <v>7976.363308520471</v>
          </cell>
          <cell r="BB34">
            <v>448650.21641115192</v>
          </cell>
          <cell r="BC34">
            <v>0</v>
          </cell>
          <cell r="BD34">
            <v>0</v>
          </cell>
          <cell r="BE34">
            <v>0</v>
          </cell>
          <cell r="BF34">
            <v>192981.30514371468</v>
          </cell>
          <cell r="BG34">
            <v>255668.91126743727</v>
          </cell>
          <cell r="BH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</row>
        <row r="35">
          <cell r="A35" t="str">
            <v>6.3.2.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J35">
            <v>91846.991659796025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91846.991659796025</v>
          </cell>
          <cell r="AP35">
            <v>59797.09921046337</v>
          </cell>
          <cell r="AQ35">
            <v>0</v>
          </cell>
          <cell r="AR35">
            <v>0</v>
          </cell>
          <cell r="AS35">
            <v>0</v>
          </cell>
          <cell r="AT35">
            <v>33077.170109699648</v>
          </cell>
          <cell r="AU35">
            <v>26719.929100763722</v>
          </cell>
          <cell r="AV35">
            <v>8236.1960685696085</v>
          </cell>
          <cell r="AW35">
            <v>0</v>
          </cell>
          <cell r="AX35">
            <v>0</v>
          </cell>
          <cell r="AY35">
            <v>0</v>
          </cell>
          <cell r="AZ35">
            <v>4522.4928054412603</v>
          </cell>
          <cell r="BA35">
            <v>3713.7032631283478</v>
          </cell>
          <cell r="BB35">
            <v>151644.09087025939</v>
          </cell>
          <cell r="BC35">
            <v>0</v>
          </cell>
          <cell r="BD35">
            <v>0</v>
          </cell>
          <cell r="BE35">
            <v>0</v>
          </cell>
          <cell r="BF35">
            <v>33077.170109699648</v>
          </cell>
          <cell r="BG35">
            <v>118566.92076055975</v>
          </cell>
          <cell r="BH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</row>
      </sheetData>
      <sheetData sheetId="18" refreshError="1">
        <row r="6">
          <cell r="A6">
            <v>1</v>
          </cell>
          <cell r="B6">
            <v>2</v>
          </cell>
          <cell r="C6">
            <v>3</v>
          </cell>
          <cell r="D6">
            <v>4</v>
          </cell>
          <cell r="F6">
            <v>5</v>
          </cell>
          <cell r="G6">
            <v>6</v>
          </cell>
          <cell r="H6" t="str">
            <v>7 = 5 * 6 /100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F34">
            <v>140</v>
          </cell>
          <cell r="G34">
            <v>2.6</v>
          </cell>
          <cell r="H34">
            <v>3.64</v>
          </cell>
        </row>
        <row r="35">
          <cell r="F35">
            <v>110</v>
          </cell>
          <cell r="G35">
            <v>53.2</v>
          </cell>
          <cell r="H35">
            <v>58.52</v>
          </cell>
        </row>
        <row r="36">
          <cell r="H36">
            <v>0</v>
          </cell>
        </row>
        <row r="37">
          <cell r="F37">
            <v>350</v>
          </cell>
          <cell r="G37">
            <v>497.2</v>
          </cell>
          <cell r="H37">
            <v>1740.2</v>
          </cell>
        </row>
        <row r="38">
          <cell r="H38">
            <v>0</v>
          </cell>
        </row>
        <row r="39">
          <cell r="H39">
            <v>1802.3600000000001</v>
          </cell>
        </row>
        <row r="40">
          <cell r="H40">
            <v>0</v>
          </cell>
        </row>
        <row r="41">
          <cell r="F41">
            <v>220</v>
          </cell>
          <cell r="G41">
            <v>91.9</v>
          </cell>
          <cell r="H41">
            <v>202.18</v>
          </cell>
        </row>
        <row r="42">
          <cell r="F42">
            <v>150</v>
          </cell>
          <cell r="G42">
            <v>381.5</v>
          </cell>
          <cell r="H42">
            <v>572.25</v>
          </cell>
        </row>
        <row r="43">
          <cell r="F43">
            <v>270</v>
          </cell>
          <cell r="G43">
            <v>250.9</v>
          </cell>
          <cell r="H43">
            <v>677.43</v>
          </cell>
        </row>
        <row r="44">
          <cell r="H44">
            <v>1451.8600000000001</v>
          </cell>
        </row>
      </sheetData>
      <sheetData sheetId="19" refreshError="1">
        <row r="6">
          <cell r="A6">
            <v>1</v>
          </cell>
          <cell r="B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 t="str">
            <v>7=5*6</v>
          </cell>
        </row>
        <row r="7">
          <cell r="F7">
            <v>1000</v>
          </cell>
          <cell r="G7">
            <v>0</v>
          </cell>
          <cell r="H7">
            <v>0</v>
          </cell>
        </row>
        <row r="8">
          <cell r="F8">
            <v>600</v>
          </cell>
          <cell r="G8">
            <v>0</v>
          </cell>
          <cell r="H8">
            <v>0</v>
          </cell>
        </row>
        <row r="9">
          <cell r="F9">
            <v>500</v>
          </cell>
          <cell r="G9">
            <v>0</v>
          </cell>
          <cell r="H9">
            <v>0</v>
          </cell>
        </row>
        <row r="10">
          <cell r="F10">
            <v>250</v>
          </cell>
          <cell r="G10">
            <v>0</v>
          </cell>
          <cell r="H10">
            <v>0</v>
          </cell>
        </row>
        <row r="11">
          <cell r="F11">
            <v>210</v>
          </cell>
          <cell r="G11">
            <v>0</v>
          </cell>
          <cell r="H11">
            <v>0</v>
          </cell>
        </row>
        <row r="12">
          <cell r="F12">
            <v>105</v>
          </cell>
          <cell r="G12">
            <v>0</v>
          </cell>
          <cell r="H12">
            <v>0</v>
          </cell>
        </row>
        <row r="13">
          <cell r="F13">
            <v>75</v>
          </cell>
          <cell r="G13">
            <v>0</v>
          </cell>
          <cell r="H13">
            <v>0</v>
          </cell>
        </row>
        <row r="14">
          <cell r="F14">
            <v>60</v>
          </cell>
          <cell r="G14">
            <v>0</v>
          </cell>
          <cell r="H14">
            <v>0</v>
          </cell>
        </row>
        <row r="15">
          <cell r="F15">
            <v>43</v>
          </cell>
          <cell r="G15">
            <v>0</v>
          </cell>
          <cell r="H15">
            <v>0</v>
          </cell>
        </row>
        <row r="16">
          <cell r="F16">
            <v>28</v>
          </cell>
          <cell r="G16">
            <v>0</v>
          </cell>
          <cell r="H16">
            <v>0</v>
          </cell>
        </row>
        <row r="17">
          <cell r="F17">
            <v>18</v>
          </cell>
          <cell r="G17">
            <v>0</v>
          </cell>
          <cell r="H17">
            <v>0</v>
          </cell>
        </row>
        <row r="18">
          <cell r="F18">
            <v>14</v>
          </cell>
          <cell r="G18">
            <v>0</v>
          </cell>
          <cell r="H18">
            <v>0</v>
          </cell>
        </row>
        <row r="19">
          <cell r="F19">
            <v>7.8</v>
          </cell>
          <cell r="G19">
            <v>0</v>
          </cell>
          <cell r="H19">
            <v>0</v>
          </cell>
        </row>
        <row r="20">
          <cell r="F20">
            <v>2.1</v>
          </cell>
          <cell r="G20">
            <v>0</v>
          </cell>
          <cell r="H20">
            <v>0</v>
          </cell>
        </row>
        <row r="21">
          <cell r="F21">
            <v>1</v>
          </cell>
          <cell r="G21">
            <v>0</v>
          </cell>
          <cell r="H21">
            <v>0</v>
          </cell>
        </row>
        <row r="22">
          <cell r="F22">
            <v>180</v>
          </cell>
          <cell r="G22">
            <v>0</v>
          </cell>
          <cell r="H22">
            <v>0</v>
          </cell>
        </row>
        <row r="23">
          <cell r="F23">
            <v>130</v>
          </cell>
          <cell r="G23">
            <v>0</v>
          </cell>
          <cell r="H23">
            <v>0</v>
          </cell>
        </row>
        <row r="24">
          <cell r="F24">
            <v>88</v>
          </cell>
          <cell r="G24">
            <v>0</v>
          </cell>
          <cell r="H24">
            <v>0</v>
          </cell>
        </row>
        <row r="25">
          <cell r="F25">
            <v>66</v>
          </cell>
          <cell r="G25">
            <v>0</v>
          </cell>
          <cell r="H25">
            <v>0</v>
          </cell>
        </row>
        <row r="26">
          <cell r="F26">
            <v>43</v>
          </cell>
          <cell r="G26">
            <v>0</v>
          </cell>
          <cell r="H26">
            <v>0</v>
          </cell>
        </row>
        <row r="27">
          <cell r="F27">
            <v>26</v>
          </cell>
          <cell r="G27">
            <v>0</v>
          </cell>
          <cell r="H27">
            <v>0</v>
          </cell>
        </row>
        <row r="28">
          <cell r="F28">
            <v>11</v>
          </cell>
          <cell r="G28">
            <v>0</v>
          </cell>
          <cell r="H28">
            <v>0</v>
          </cell>
        </row>
        <row r="29">
          <cell r="F29">
            <v>5.5</v>
          </cell>
          <cell r="G29">
            <v>0</v>
          </cell>
          <cell r="H29">
            <v>0</v>
          </cell>
        </row>
        <row r="30">
          <cell r="F30">
            <v>23</v>
          </cell>
          <cell r="G30">
            <v>0</v>
          </cell>
          <cell r="H30">
            <v>0</v>
          </cell>
        </row>
        <row r="31">
          <cell r="F31">
            <v>14</v>
          </cell>
          <cell r="G31">
            <v>0</v>
          </cell>
          <cell r="H31">
            <v>0</v>
          </cell>
        </row>
        <row r="32">
          <cell r="F32">
            <v>6.4</v>
          </cell>
          <cell r="G32">
            <v>0</v>
          </cell>
          <cell r="H32">
            <v>0</v>
          </cell>
        </row>
        <row r="33">
          <cell r="F33">
            <v>3.1</v>
          </cell>
          <cell r="G33">
            <v>253</v>
          </cell>
          <cell r="H33">
            <v>784.30000000000007</v>
          </cell>
        </row>
        <row r="34">
          <cell r="F34">
            <v>35</v>
          </cell>
          <cell r="G34">
            <v>0</v>
          </cell>
          <cell r="H34">
            <v>0</v>
          </cell>
        </row>
        <row r="35">
          <cell r="F35">
            <v>24</v>
          </cell>
          <cell r="G35">
            <v>0</v>
          </cell>
          <cell r="H35">
            <v>0</v>
          </cell>
        </row>
        <row r="36">
          <cell r="F36">
            <v>19</v>
          </cell>
          <cell r="G36">
            <v>0</v>
          </cell>
          <cell r="H36">
            <v>0</v>
          </cell>
        </row>
        <row r="37">
          <cell r="F37">
            <v>9.5</v>
          </cell>
          <cell r="G37">
            <v>0</v>
          </cell>
          <cell r="H37">
            <v>0</v>
          </cell>
        </row>
        <row r="38">
          <cell r="F38">
            <v>4.7</v>
          </cell>
          <cell r="G38">
            <v>0</v>
          </cell>
          <cell r="H38">
            <v>0</v>
          </cell>
        </row>
        <row r="39">
          <cell r="F39">
            <v>2.2999999999999998</v>
          </cell>
          <cell r="G39">
            <v>1222</v>
          </cell>
          <cell r="H39">
            <v>2810.6</v>
          </cell>
        </row>
        <row r="40">
          <cell r="F40">
            <v>2.6</v>
          </cell>
          <cell r="G40">
            <v>0</v>
          </cell>
          <cell r="H40">
            <v>0</v>
          </cell>
        </row>
        <row r="41">
          <cell r="F41">
            <v>48</v>
          </cell>
          <cell r="G41">
            <v>0</v>
          </cell>
          <cell r="H41">
            <v>0</v>
          </cell>
        </row>
        <row r="42">
          <cell r="F42">
            <v>2.4</v>
          </cell>
          <cell r="G42">
            <v>0</v>
          </cell>
          <cell r="H42">
            <v>0</v>
          </cell>
        </row>
        <row r="43">
          <cell r="F43">
            <v>2.4</v>
          </cell>
          <cell r="G43">
            <v>0</v>
          </cell>
          <cell r="H43">
            <v>0</v>
          </cell>
        </row>
        <row r="44">
          <cell r="F44">
            <v>2.5</v>
          </cell>
          <cell r="G44">
            <v>0</v>
          </cell>
          <cell r="H44">
            <v>0</v>
          </cell>
        </row>
        <row r="45">
          <cell r="F45">
            <v>2.2999999999999998</v>
          </cell>
          <cell r="G45">
            <v>236</v>
          </cell>
          <cell r="H45">
            <v>542.79999999999995</v>
          </cell>
        </row>
        <row r="46">
          <cell r="F46">
            <v>3</v>
          </cell>
          <cell r="G46">
            <v>242</v>
          </cell>
          <cell r="H46">
            <v>726</v>
          </cell>
        </row>
        <row r="47">
          <cell r="F47">
            <v>3.5</v>
          </cell>
          <cell r="G47">
            <v>0</v>
          </cell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4863.7</v>
          </cell>
        </row>
        <row r="51">
          <cell r="H51">
            <v>0</v>
          </cell>
        </row>
      </sheetData>
      <sheetData sheetId="20"/>
      <sheetData sheetId="21" refreshError="1">
        <row r="7">
          <cell r="A7">
            <v>1</v>
          </cell>
          <cell r="B7">
            <v>2</v>
          </cell>
          <cell r="F7">
            <v>3</v>
          </cell>
          <cell r="G7">
            <v>4</v>
          </cell>
          <cell r="H7">
            <v>5</v>
          </cell>
          <cell r="I7">
            <v>7</v>
          </cell>
          <cell r="J7">
            <v>8</v>
          </cell>
          <cell r="K7">
            <v>9</v>
          </cell>
          <cell r="L7">
            <v>11</v>
          </cell>
          <cell r="M7">
            <v>12</v>
          </cell>
          <cell r="N7" t="str">
            <v>13</v>
          </cell>
          <cell r="O7" t="str">
            <v>14</v>
          </cell>
        </row>
        <row r="8">
          <cell r="F8" t="e">
            <v>#DIV/0!</v>
          </cell>
          <cell r="G8" t="e">
            <v>#DIV/0!</v>
          </cell>
        </row>
        <row r="9">
          <cell r="F9" t="e">
            <v>#DIV/0!</v>
          </cell>
          <cell r="G9" t="e">
            <v>#DIV/0!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 t="e">
            <v>#DIV/0!</v>
          </cell>
          <cell r="O9">
            <v>0</v>
          </cell>
        </row>
        <row r="10">
          <cell r="F10" t="e">
            <v>#DIV/0!</v>
          </cell>
          <cell r="G10" t="e">
            <v>#DIV/0!</v>
          </cell>
          <cell r="H10">
            <v>0</v>
          </cell>
          <cell r="I10">
            <v>0</v>
          </cell>
          <cell r="K10">
            <v>0</v>
          </cell>
          <cell r="L10">
            <v>0</v>
          </cell>
          <cell r="M10">
            <v>0</v>
          </cell>
          <cell r="N10" t="e">
            <v>#DIV/0!</v>
          </cell>
          <cell r="O10">
            <v>0</v>
          </cell>
        </row>
        <row r="11">
          <cell r="H11">
            <v>0</v>
          </cell>
          <cell r="I11">
            <v>0</v>
          </cell>
          <cell r="K11">
            <v>0</v>
          </cell>
          <cell r="L11">
            <v>0</v>
          </cell>
          <cell r="M11">
            <v>0</v>
          </cell>
          <cell r="O11">
            <v>0</v>
          </cell>
        </row>
        <row r="12">
          <cell r="I12">
            <v>0</v>
          </cell>
          <cell r="L12">
            <v>0</v>
          </cell>
          <cell r="M12">
            <v>0</v>
          </cell>
          <cell r="O12">
            <v>0</v>
          </cell>
        </row>
        <row r="13">
          <cell r="I13">
            <v>0</v>
          </cell>
          <cell r="L13">
            <v>0</v>
          </cell>
          <cell r="M13">
            <v>0</v>
          </cell>
          <cell r="O13">
            <v>0</v>
          </cell>
        </row>
        <row r="14">
          <cell r="I14">
            <v>0</v>
          </cell>
          <cell r="L14">
            <v>0</v>
          </cell>
          <cell r="M14">
            <v>0</v>
          </cell>
          <cell r="O14">
            <v>0</v>
          </cell>
        </row>
        <row r="15">
          <cell r="I15">
            <v>0</v>
          </cell>
          <cell r="L15">
            <v>0</v>
          </cell>
          <cell r="M15">
            <v>0</v>
          </cell>
          <cell r="O15">
            <v>0</v>
          </cell>
        </row>
        <row r="16">
          <cell r="I16">
            <v>0</v>
          </cell>
          <cell r="L16">
            <v>0</v>
          </cell>
          <cell r="M16">
            <v>0</v>
          </cell>
          <cell r="O16">
            <v>0</v>
          </cell>
        </row>
        <row r="17">
          <cell r="H17">
            <v>0</v>
          </cell>
          <cell r="I17">
            <v>0</v>
          </cell>
          <cell r="K17">
            <v>0</v>
          </cell>
          <cell r="L17">
            <v>0</v>
          </cell>
          <cell r="M17">
            <v>0</v>
          </cell>
          <cell r="O17">
            <v>0</v>
          </cell>
        </row>
        <row r="18">
          <cell r="I18">
            <v>0</v>
          </cell>
          <cell r="L18">
            <v>0</v>
          </cell>
          <cell r="M18">
            <v>0</v>
          </cell>
          <cell r="O18">
            <v>0</v>
          </cell>
        </row>
        <row r="19">
          <cell r="I19">
            <v>0</v>
          </cell>
          <cell r="L19">
            <v>0</v>
          </cell>
          <cell r="M19">
            <v>0</v>
          </cell>
          <cell r="O19">
            <v>0</v>
          </cell>
        </row>
        <row r="20">
          <cell r="I20">
            <v>0</v>
          </cell>
          <cell r="L20">
            <v>0</v>
          </cell>
          <cell r="M20">
            <v>0</v>
          </cell>
          <cell r="O20">
            <v>0</v>
          </cell>
        </row>
        <row r="21">
          <cell r="I21">
            <v>0</v>
          </cell>
          <cell r="L21">
            <v>0</v>
          </cell>
          <cell r="M21">
            <v>0</v>
          </cell>
          <cell r="O21">
            <v>0</v>
          </cell>
        </row>
        <row r="22">
          <cell r="I22">
            <v>0</v>
          </cell>
          <cell r="L22">
            <v>0</v>
          </cell>
          <cell r="M22">
            <v>0</v>
          </cell>
          <cell r="O22">
            <v>0</v>
          </cell>
        </row>
        <row r="23">
          <cell r="H23">
            <v>0</v>
          </cell>
          <cell r="I23">
            <v>0</v>
          </cell>
          <cell r="K23">
            <v>0</v>
          </cell>
          <cell r="L23">
            <v>0</v>
          </cell>
          <cell r="M23">
            <v>0</v>
          </cell>
          <cell r="N23" t="e">
            <v>#DIV/0!</v>
          </cell>
          <cell r="O23">
            <v>0</v>
          </cell>
        </row>
        <row r="24">
          <cell r="I24">
            <v>0</v>
          </cell>
          <cell r="L24">
            <v>0</v>
          </cell>
          <cell r="M24">
            <v>0</v>
          </cell>
          <cell r="O24">
            <v>0</v>
          </cell>
        </row>
        <row r="25">
          <cell r="I25">
            <v>0</v>
          </cell>
          <cell r="L25">
            <v>0</v>
          </cell>
          <cell r="M25">
            <v>0</v>
          </cell>
          <cell r="O25">
            <v>0</v>
          </cell>
        </row>
        <row r="26">
          <cell r="I26">
            <v>0</v>
          </cell>
          <cell r="L26">
            <v>0</v>
          </cell>
          <cell r="M26">
            <v>0</v>
          </cell>
          <cell r="O26">
            <v>0</v>
          </cell>
        </row>
        <row r="27">
          <cell r="I27">
            <v>0</v>
          </cell>
          <cell r="L27">
            <v>0</v>
          </cell>
          <cell r="M27">
            <v>0</v>
          </cell>
          <cell r="O27">
            <v>0</v>
          </cell>
        </row>
        <row r="28">
          <cell r="I28">
            <v>0</v>
          </cell>
          <cell r="L28">
            <v>0</v>
          </cell>
          <cell r="M28">
            <v>0</v>
          </cell>
          <cell r="O28">
            <v>0</v>
          </cell>
        </row>
        <row r="29">
          <cell r="H29">
            <v>0</v>
          </cell>
          <cell r="I29">
            <v>0</v>
          </cell>
          <cell r="K29">
            <v>0</v>
          </cell>
          <cell r="L29">
            <v>0</v>
          </cell>
          <cell r="M29">
            <v>0</v>
          </cell>
          <cell r="N29" t="e">
            <v>#DIV/0!</v>
          </cell>
          <cell r="O29">
            <v>0</v>
          </cell>
        </row>
        <row r="30">
          <cell r="I30">
            <v>0</v>
          </cell>
          <cell r="L30">
            <v>0</v>
          </cell>
          <cell r="M30">
            <v>0</v>
          </cell>
          <cell r="O30">
            <v>0</v>
          </cell>
        </row>
        <row r="31">
          <cell r="I31">
            <v>0</v>
          </cell>
          <cell r="L31">
            <v>0</v>
          </cell>
          <cell r="M31">
            <v>0</v>
          </cell>
          <cell r="O31">
            <v>0</v>
          </cell>
        </row>
        <row r="32">
          <cell r="I32">
            <v>0</v>
          </cell>
          <cell r="L32">
            <v>0</v>
          </cell>
          <cell r="M32">
            <v>0</v>
          </cell>
          <cell r="O32">
            <v>0</v>
          </cell>
        </row>
        <row r="33">
          <cell r="I33">
            <v>0</v>
          </cell>
          <cell r="L33">
            <v>0</v>
          </cell>
          <cell r="M33">
            <v>0</v>
          </cell>
          <cell r="O33">
            <v>0</v>
          </cell>
        </row>
        <row r="34">
          <cell r="I34">
            <v>0</v>
          </cell>
          <cell r="L34">
            <v>0</v>
          </cell>
          <cell r="M34">
            <v>0</v>
          </cell>
          <cell r="O34">
            <v>0</v>
          </cell>
        </row>
        <row r="35">
          <cell r="H35">
            <v>0</v>
          </cell>
          <cell r="I35">
            <v>0</v>
          </cell>
          <cell r="K35">
            <v>0</v>
          </cell>
          <cell r="L35">
            <v>0</v>
          </cell>
          <cell r="M35">
            <v>0</v>
          </cell>
          <cell r="O35">
            <v>0</v>
          </cell>
        </row>
        <row r="36">
          <cell r="I36">
            <v>0</v>
          </cell>
          <cell r="L36">
            <v>0</v>
          </cell>
          <cell r="M36">
            <v>0</v>
          </cell>
          <cell r="O36">
            <v>0</v>
          </cell>
        </row>
        <row r="37">
          <cell r="I37">
            <v>0</v>
          </cell>
          <cell r="L37">
            <v>0</v>
          </cell>
          <cell r="M37">
            <v>0</v>
          </cell>
          <cell r="O37">
            <v>0</v>
          </cell>
        </row>
        <row r="38">
          <cell r="I38">
            <v>0</v>
          </cell>
          <cell r="L38">
            <v>0</v>
          </cell>
          <cell r="M38">
            <v>0</v>
          </cell>
          <cell r="O38">
            <v>0</v>
          </cell>
        </row>
        <row r="39">
          <cell r="I39">
            <v>0</v>
          </cell>
          <cell r="L39">
            <v>0</v>
          </cell>
          <cell r="M39">
            <v>0</v>
          </cell>
          <cell r="O39">
            <v>0</v>
          </cell>
        </row>
        <row r="40">
          <cell r="I40">
            <v>0</v>
          </cell>
          <cell r="L40">
            <v>0</v>
          </cell>
          <cell r="M40">
            <v>0</v>
          </cell>
          <cell r="O40">
            <v>0</v>
          </cell>
        </row>
        <row r="41">
          <cell r="H41">
            <v>0</v>
          </cell>
          <cell r="I41">
            <v>0</v>
          </cell>
          <cell r="K41">
            <v>0</v>
          </cell>
          <cell r="L41">
            <v>0</v>
          </cell>
          <cell r="M41">
            <v>0</v>
          </cell>
          <cell r="O41">
            <v>0</v>
          </cell>
        </row>
        <row r="42">
          <cell r="I42">
            <v>0</v>
          </cell>
          <cell r="L42">
            <v>0</v>
          </cell>
          <cell r="M42">
            <v>0</v>
          </cell>
          <cell r="O42">
            <v>0</v>
          </cell>
        </row>
        <row r="43">
          <cell r="I43">
            <v>0</v>
          </cell>
          <cell r="L43">
            <v>0</v>
          </cell>
          <cell r="M43">
            <v>0</v>
          </cell>
          <cell r="O43">
            <v>0</v>
          </cell>
        </row>
        <row r="44">
          <cell r="I44">
            <v>0</v>
          </cell>
          <cell r="L44">
            <v>0</v>
          </cell>
          <cell r="M44">
            <v>0</v>
          </cell>
          <cell r="O44">
            <v>0</v>
          </cell>
        </row>
        <row r="45">
          <cell r="I45">
            <v>0</v>
          </cell>
          <cell r="L45">
            <v>0</v>
          </cell>
          <cell r="M45">
            <v>0</v>
          </cell>
          <cell r="O45">
            <v>0</v>
          </cell>
        </row>
        <row r="46">
          <cell r="I46">
            <v>0</v>
          </cell>
          <cell r="L46">
            <v>0</v>
          </cell>
          <cell r="M46">
            <v>0</v>
          </cell>
          <cell r="O46">
            <v>0</v>
          </cell>
        </row>
        <row r="47">
          <cell r="F47" t="e">
            <v>#DIV/0!</v>
          </cell>
          <cell r="G47" t="e">
            <v>#DIV/0!</v>
          </cell>
          <cell r="H47">
            <v>0</v>
          </cell>
          <cell r="I47">
            <v>0</v>
          </cell>
          <cell r="K47">
            <v>0</v>
          </cell>
          <cell r="L47">
            <v>0</v>
          </cell>
          <cell r="M47">
            <v>0</v>
          </cell>
          <cell r="N47" t="e">
            <v>#DIV/0!</v>
          </cell>
          <cell r="O47">
            <v>0</v>
          </cell>
        </row>
        <row r="48">
          <cell r="F48" t="e">
            <v>#DIV/0!</v>
          </cell>
          <cell r="G48" t="e">
            <v>#DIV/0!</v>
          </cell>
          <cell r="H48">
            <v>0</v>
          </cell>
          <cell r="I48">
            <v>0</v>
          </cell>
          <cell r="K48">
            <v>0</v>
          </cell>
          <cell r="L48">
            <v>0</v>
          </cell>
          <cell r="M48">
            <v>0</v>
          </cell>
          <cell r="N48" t="e">
            <v>#DIV/0!</v>
          </cell>
          <cell r="O48">
            <v>0</v>
          </cell>
        </row>
        <row r="49">
          <cell r="H49">
            <v>0</v>
          </cell>
          <cell r="I49">
            <v>0</v>
          </cell>
          <cell r="K49">
            <v>0</v>
          </cell>
          <cell r="L49">
            <v>0</v>
          </cell>
          <cell r="M49">
            <v>0</v>
          </cell>
          <cell r="O49">
            <v>0</v>
          </cell>
        </row>
        <row r="50">
          <cell r="I50">
            <v>0</v>
          </cell>
          <cell r="L50">
            <v>0</v>
          </cell>
          <cell r="M50">
            <v>0</v>
          </cell>
          <cell r="O50">
            <v>0</v>
          </cell>
        </row>
        <row r="51">
          <cell r="I51">
            <v>0</v>
          </cell>
          <cell r="L51">
            <v>0</v>
          </cell>
          <cell r="M51">
            <v>0</v>
          </cell>
          <cell r="O51">
            <v>0</v>
          </cell>
        </row>
        <row r="52">
          <cell r="I52">
            <v>0</v>
          </cell>
          <cell r="L52">
            <v>0</v>
          </cell>
          <cell r="M52">
            <v>0</v>
          </cell>
          <cell r="O52">
            <v>0</v>
          </cell>
        </row>
        <row r="53">
          <cell r="I53">
            <v>0</v>
          </cell>
          <cell r="L53">
            <v>0</v>
          </cell>
          <cell r="M53">
            <v>0</v>
          </cell>
          <cell r="O53">
            <v>0</v>
          </cell>
        </row>
        <row r="54">
          <cell r="I54">
            <v>0</v>
          </cell>
          <cell r="L54">
            <v>0</v>
          </cell>
          <cell r="M54">
            <v>0</v>
          </cell>
          <cell r="O54">
            <v>0</v>
          </cell>
        </row>
        <row r="55">
          <cell r="H55">
            <v>0</v>
          </cell>
          <cell r="I55">
            <v>0</v>
          </cell>
          <cell r="K55">
            <v>0</v>
          </cell>
          <cell r="L55">
            <v>0</v>
          </cell>
          <cell r="M55">
            <v>0</v>
          </cell>
          <cell r="O55">
            <v>0</v>
          </cell>
        </row>
        <row r="56">
          <cell r="I56">
            <v>0</v>
          </cell>
          <cell r="L56">
            <v>0</v>
          </cell>
          <cell r="M56">
            <v>0</v>
          </cell>
          <cell r="O56">
            <v>0</v>
          </cell>
        </row>
        <row r="57">
          <cell r="I57">
            <v>0</v>
          </cell>
          <cell r="L57">
            <v>0</v>
          </cell>
          <cell r="M57">
            <v>0</v>
          </cell>
          <cell r="O57">
            <v>0</v>
          </cell>
        </row>
        <row r="58">
          <cell r="I58">
            <v>0</v>
          </cell>
          <cell r="L58">
            <v>0</v>
          </cell>
          <cell r="M58">
            <v>0</v>
          </cell>
          <cell r="O58">
            <v>0</v>
          </cell>
        </row>
        <row r="59">
          <cell r="I59">
            <v>0</v>
          </cell>
          <cell r="L59">
            <v>0</v>
          </cell>
          <cell r="M59">
            <v>0</v>
          </cell>
          <cell r="O59">
            <v>0</v>
          </cell>
        </row>
        <row r="60">
          <cell r="I60">
            <v>0</v>
          </cell>
          <cell r="L60">
            <v>0</v>
          </cell>
          <cell r="M60">
            <v>0</v>
          </cell>
          <cell r="O60">
            <v>0</v>
          </cell>
        </row>
        <row r="61">
          <cell r="H61">
            <v>0</v>
          </cell>
          <cell r="I61">
            <v>0</v>
          </cell>
          <cell r="K61">
            <v>0</v>
          </cell>
          <cell r="L61">
            <v>0</v>
          </cell>
          <cell r="M61">
            <v>0</v>
          </cell>
          <cell r="N61" t="e">
            <v>#DIV/0!</v>
          </cell>
          <cell r="O61">
            <v>0</v>
          </cell>
        </row>
        <row r="62">
          <cell r="I62">
            <v>0</v>
          </cell>
          <cell r="L62">
            <v>0</v>
          </cell>
          <cell r="M62">
            <v>0</v>
          </cell>
          <cell r="O62">
            <v>0</v>
          </cell>
        </row>
        <row r="63">
          <cell r="I63">
            <v>0</v>
          </cell>
          <cell r="L63">
            <v>0</v>
          </cell>
          <cell r="M63">
            <v>0</v>
          </cell>
          <cell r="O63">
            <v>0</v>
          </cell>
        </row>
        <row r="64">
          <cell r="I64">
            <v>0</v>
          </cell>
          <cell r="L64">
            <v>0</v>
          </cell>
          <cell r="M64">
            <v>0</v>
          </cell>
          <cell r="O64">
            <v>0</v>
          </cell>
        </row>
        <row r="65">
          <cell r="I65">
            <v>0</v>
          </cell>
          <cell r="L65">
            <v>0</v>
          </cell>
          <cell r="M65">
            <v>0</v>
          </cell>
          <cell r="O65">
            <v>0</v>
          </cell>
        </row>
        <row r="66">
          <cell r="I66">
            <v>0</v>
          </cell>
          <cell r="L66">
            <v>0</v>
          </cell>
          <cell r="M66">
            <v>0</v>
          </cell>
          <cell r="O66">
            <v>0</v>
          </cell>
        </row>
        <row r="67">
          <cell r="H67">
            <v>0</v>
          </cell>
          <cell r="I67">
            <v>0</v>
          </cell>
          <cell r="K67">
            <v>0</v>
          </cell>
          <cell r="L67">
            <v>0</v>
          </cell>
          <cell r="M67">
            <v>0</v>
          </cell>
          <cell r="N67" t="e">
            <v>#DIV/0!</v>
          </cell>
          <cell r="O67">
            <v>0</v>
          </cell>
        </row>
        <row r="68">
          <cell r="I68">
            <v>0</v>
          </cell>
          <cell r="L68">
            <v>0</v>
          </cell>
          <cell r="M68">
            <v>0</v>
          </cell>
          <cell r="O68">
            <v>0</v>
          </cell>
        </row>
        <row r="69">
          <cell r="I69">
            <v>0</v>
          </cell>
          <cell r="L69">
            <v>0</v>
          </cell>
          <cell r="M69">
            <v>0</v>
          </cell>
          <cell r="O69">
            <v>0</v>
          </cell>
        </row>
        <row r="70">
          <cell r="I70">
            <v>0</v>
          </cell>
          <cell r="L70">
            <v>0</v>
          </cell>
          <cell r="M70">
            <v>0</v>
          </cell>
          <cell r="O70">
            <v>0</v>
          </cell>
        </row>
        <row r="71">
          <cell r="I71">
            <v>0</v>
          </cell>
          <cell r="L71">
            <v>0</v>
          </cell>
          <cell r="M71">
            <v>0</v>
          </cell>
          <cell r="O71">
            <v>0</v>
          </cell>
        </row>
        <row r="72">
          <cell r="I72">
            <v>0</v>
          </cell>
          <cell r="L72">
            <v>0</v>
          </cell>
          <cell r="M72">
            <v>0</v>
          </cell>
          <cell r="O72">
            <v>0</v>
          </cell>
        </row>
        <row r="73">
          <cell r="H73">
            <v>0</v>
          </cell>
          <cell r="I73">
            <v>0</v>
          </cell>
          <cell r="K73">
            <v>0</v>
          </cell>
          <cell r="L73">
            <v>0</v>
          </cell>
          <cell r="M73">
            <v>0</v>
          </cell>
          <cell r="O73">
            <v>0</v>
          </cell>
        </row>
        <row r="74">
          <cell r="I74">
            <v>0</v>
          </cell>
          <cell r="L74">
            <v>0</v>
          </cell>
          <cell r="M74">
            <v>0</v>
          </cell>
          <cell r="O74">
            <v>0</v>
          </cell>
        </row>
        <row r="75">
          <cell r="I75">
            <v>0</v>
          </cell>
          <cell r="L75">
            <v>0</v>
          </cell>
          <cell r="M75">
            <v>0</v>
          </cell>
          <cell r="O75">
            <v>0</v>
          </cell>
        </row>
        <row r="76">
          <cell r="I76">
            <v>0</v>
          </cell>
          <cell r="L76">
            <v>0</v>
          </cell>
          <cell r="M76">
            <v>0</v>
          </cell>
          <cell r="O76">
            <v>0</v>
          </cell>
        </row>
        <row r="77">
          <cell r="I77">
            <v>0</v>
          </cell>
          <cell r="L77">
            <v>0</v>
          </cell>
          <cell r="M77">
            <v>0</v>
          </cell>
          <cell r="O77">
            <v>0</v>
          </cell>
        </row>
        <row r="78">
          <cell r="I78">
            <v>0</v>
          </cell>
          <cell r="L78">
            <v>0</v>
          </cell>
          <cell r="M78">
            <v>0</v>
          </cell>
          <cell r="O78">
            <v>0</v>
          </cell>
        </row>
        <row r="79">
          <cell r="H79">
            <v>0</v>
          </cell>
          <cell r="I79">
            <v>0</v>
          </cell>
          <cell r="K79">
            <v>0</v>
          </cell>
          <cell r="L79">
            <v>0</v>
          </cell>
          <cell r="M79">
            <v>0</v>
          </cell>
          <cell r="O79">
            <v>0</v>
          </cell>
        </row>
        <row r="80">
          <cell r="I80">
            <v>0</v>
          </cell>
          <cell r="L80">
            <v>0</v>
          </cell>
          <cell r="M80">
            <v>0</v>
          </cell>
          <cell r="O80">
            <v>0</v>
          </cell>
        </row>
        <row r="81">
          <cell r="I81">
            <v>0</v>
          </cell>
          <cell r="L81">
            <v>0</v>
          </cell>
          <cell r="M81">
            <v>0</v>
          </cell>
          <cell r="O81">
            <v>0</v>
          </cell>
        </row>
        <row r="82">
          <cell r="I82">
            <v>0</v>
          </cell>
          <cell r="L82">
            <v>0</v>
          </cell>
          <cell r="M82">
            <v>0</v>
          </cell>
          <cell r="O82">
            <v>0</v>
          </cell>
        </row>
        <row r="83">
          <cell r="I83">
            <v>0</v>
          </cell>
          <cell r="L83">
            <v>0</v>
          </cell>
          <cell r="M83">
            <v>0</v>
          </cell>
          <cell r="O83">
            <v>0</v>
          </cell>
        </row>
        <row r="84">
          <cell r="I84">
            <v>0</v>
          </cell>
          <cell r="L84">
            <v>0</v>
          </cell>
          <cell r="M84">
            <v>0</v>
          </cell>
          <cell r="O84">
            <v>0</v>
          </cell>
        </row>
        <row r="85">
          <cell r="H85">
            <v>0</v>
          </cell>
          <cell r="I85">
            <v>0</v>
          </cell>
          <cell r="K85">
            <v>0</v>
          </cell>
          <cell r="L85">
            <v>0</v>
          </cell>
          <cell r="M85">
            <v>0</v>
          </cell>
          <cell r="O85">
            <v>0</v>
          </cell>
        </row>
        <row r="86">
          <cell r="F86" t="e">
            <v>#DIV/0!</v>
          </cell>
          <cell r="G86" t="e">
            <v>#DIV/0!</v>
          </cell>
        </row>
        <row r="87">
          <cell r="F87" t="e">
            <v>#DIV/0!</v>
          </cell>
          <cell r="G87" t="e">
            <v>#DIV/0!</v>
          </cell>
          <cell r="H87">
            <v>0</v>
          </cell>
          <cell r="I87">
            <v>0</v>
          </cell>
          <cell r="K87">
            <v>0</v>
          </cell>
          <cell r="L87">
            <v>0</v>
          </cell>
          <cell r="M87">
            <v>0</v>
          </cell>
          <cell r="N87" t="e">
            <v>#DIV/0!</v>
          </cell>
          <cell r="O87">
            <v>0</v>
          </cell>
        </row>
        <row r="88">
          <cell r="F88" t="e">
            <v>#DIV/0!</v>
          </cell>
          <cell r="G88" t="e">
            <v>#DIV/0!</v>
          </cell>
          <cell r="H88">
            <v>0</v>
          </cell>
          <cell r="I88">
            <v>0</v>
          </cell>
          <cell r="K88">
            <v>0</v>
          </cell>
          <cell r="L88">
            <v>0</v>
          </cell>
          <cell r="M88">
            <v>0</v>
          </cell>
          <cell r="N88" t="e">
            <v>#DIV/0!</v>
          </cell>
          <cell r="O88">
            <v>0</v>
          </cell>
        </row>
        <row r="89">
          <cell r="H89">
            <v>0</v>
          </cell>
          <cell r="I89">
            <v>0</v>
          </cell>
          <cell r="K89">
            <v>0</v>
          </cell>
          <cell r="L89">
            <v>0</v>
          </cell>
          <cell r="M89">
            <v>0</v>
          </cell>
          <cell r="O89">
            <v>0</v>
          </cell>
        </row>
        <row r="90">
          <cell r="I90">
            <v>0</v>
          </cell>
          <cell r="L90">
            <v>0</v>
          </cell>
          <cell r="M90">
            <v>0</v>
          </cell>
          <cell r="O90">
            <v>0</v>
          </cell>
        </row>
        <row r="91">
          <cell r="I91">
            <v>0</v>
          </cell>
          <cell r="L91">
            <v>0</v>
          </cell>
          <cell r="M91">
            <v>0</v>
          </cell>
          <cell r="O91">
            <v>0</v>
          </cell>
        </row>
        <row r="92">
          <cell r="I92">
            <v>0</v>
          </cell>
          <cell r="L92">
            <v>0</v>
          </cell>
          <cell r="M92">
            <v>0</v>
          </cell>
          <cell r="O92">
            <v>0</v>
          </cell>
        </row>
        <row r="93">
          <cell r="I93">
            <v>0</v>
          </cell>
          <cell r="L93">
            <v>0</v>
          </cell>
          <cell r="M93">
            <v>0</v>
          </cell>
          <cell r="O93">
            <v>0</v>
          </cell>
        </row>
        <row r="94">
          <cell r="I94">
            <v>0</v>
          </cell>
          <cell r="L94">
            <v>0</v>
          </cell>
          <cell r="M94">
            <v>0</v>
          </cell>
          <cell r="O94">
            <v>0</v>
          </cell>
        </row>
        <row r="95">
          <cell r="H95">
            <v>0</v>
          </cell>
          <cell r="I95">
            <v>0</v>
          </cell>
          <cell r="K95">
            <v>0</v>
          </cell>
          <cell r="L95">
            <v>0</v>
          </cell>
          <cell r="M95">
            <v>0</v>
          </cell>
          <cell r="O95">
            <v>0</v>
          </cell>
        </row>
        <row r="96">
          <cell r="I96">
            <v>0</v>
          </cell>
          <cell r="L96">
            <v>0</v>
          </cell>
          <cell r="M96">
            <v>0</v>
          </cell>
          <cell r="O96">
            <v>0</v>
          </cell>
        </row>
        <row r="97">
          <cell r="I97">
            <v>0</v>
          </cell>
          <cell r="L97">
            <v>0</v>
          </cell>
          <cell r="M97">
            <v>0</v>
          </cell>
          <cell r="O97">
            <v>0</v>
          </cell>
        </row>
        <row r="98">
          <cell r="I98">
            <v>0</v>
          </cell>
          <cell r="L98">
            <v>0</v>
          </cell>
          <cell r="M98">
            <v>0</v>
          </cell>
          <cell r="O98">
            <v>0</v>
          </cell>
        </row>
        <row r="99">
          <cell r="I99">
            <v>0</v>
          </cell>
          <cell r="L99">
            <v>0</v>
          </cell>
          <cell r="M99">
            <v>0</v>
          </cell>
          <cell r="O99">
            <v>0</v>
          </cell>
        </row>
        <row r="100">
          <cell r="I100">
            <v>0</v>
          </cell>
          <cell r="L100">
            <v>0</v>
          </cell>
          <cell r="M100">
            <v>0</v>
          </cell>
          <cell r="O100">
            <v>0</v>
          </cell>
        </row>
        <row r="101">
          <cell r="H101">
            <v>0</v>
          </cell>
          <cell r="I101">
            <v>0</v>
          </cell>
          <cell r="K101">
            <v>0</v>
          </cell>
          <cell r="L101">
            <v>0</v>
          </cell>
          <cell r="M101">
            <v>0</v>
          </cell>
          <cell r="N101" t="e">
            <v>#DIV/0!</v>
          </cell>
          <cell r="O101">
            <v>0</v>
          </cell>
        </row>
        <row r="102">
          <cell r="I102">
            <v>0</v>
          </cell>
          <cell r="L102">
            <v>0</v>
          </cell>
          <cell r="M102">
            <v>0</v>
          </cell>
          <cell r="O102">
            <v>0</v>
          </cell>
        </row>
        <row r="103">
          <cell r="I103">
            <v>0</v>
          </cell>
          <cell r="L103">
            <v>0</v>
          </cell>
          <cell r="M103">
            <v>0</v>
          </cell>
          <cell r="O103">
            <v>0</v>
          </cell>
        </row>
        <row r="104">
          <cell r="I104">
            <v>0</v>
          </cell>
          <cell r="L104">
            <v>0</v>
          </cell>
          <cell r="M104">
            <v>0</v>
          </cell>
          <cell r="O104">
            <v>0</v>
          </cell>
        </row>
        <row r="105">
          <cell r="I105">
            <v>0</v>
          </cell>
          <cell r="L105">
            <v>0</v>
          </cell>
          <cell r="M105">
            <v>0</v>
          </cell>
          <cell r="O105">
            <v>0</v>
          </cell>
        </row>
        <row r="106">
          <cell r="I106">
            <v>0</v>
          </cell>
          <cell r="L106">
            <v>0</v>
          </cell>
          <cell r="M106">
            <v>0</v>
          </cell>
          <cell r="O106">
            <v>0</v>
          </cell>
        </row>
        <row r="107"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M107">
            <v>0</v>
          </cell>
          <cell r="N107" t="e">
            <v>#DIV/0!</v>
          </cell>
          <cell r="O107">
            <v>0</v>
          </cell>
        </row>
        <row r="108">
          <cell r="I108">
            <v>0</v>
          </cell>
          <cell r="L108">
            <v>0</v>
          </cell>
          <cell r="M108">
            <v>0</v>
          </cell>
          <cell r="O108">
            <v>0</v>
          </cell>
        </row>
        <row r="109">
          <cell r="I109">
            <v>0</v>
          </cell>
          <cell r="L109">
            <v>0</v>
          </cell>
          <cell r="M109">
            <v>0</v>
          </cell>
          <cell r="O109">
            <v>0</v>
          </cell>
        </row>
        <row r="110">
          <cell r="I110">
            <v>0</v>
          </cell>
          <cell r="L110">
            <v>0</v>
          </cell>
          <cell r="M110">
            <v>0</v>
          </cell>
          <cell r="O110">
            <v>0</v>
          </cell>
        </row>
        <row r="111">
          <cell r="I111">
            <v>0</v>
          </cell>
          <cell r="L111">
            <v>0</v>
          </cell>
          <cell r="M111">
            <v>0</v>
          </cell>
          <cell r="O111">
            <v>0</v>
          </cell>
        </row>
        <row r="112">
          <cell r="I112">
            <v>0</v>
          </cell>
          <cell r="L112">
            <v>0</v>
          </cell>
          <cell r="M112">
            <v>0</v>
          </cell>
          <cell r="O112">
            <v>0</v>
          </cell>
        </row>
        <row r="113">
          <cell r="H113">
            <v>0</v>
          </cell>
          <cell r="I113">
            <v>0</v>
          </cell>
          <cell r="K113">
            <v>0</v>
          </cell>
          <cell r="L113">
            <v>0</v>
          </cell>
          <cell r="M113">
            <v>0</v>
          </cell>
          <cell r="O113">
            <v>0</v>
          </cell>
        </row>
        <row r="114">
          <cell r="I114">
            <v>0</v>
          </cell>
          <cell r="L114">
            <v>0</v>
          </cell>
          <cell r="M114">
            <v>0</v>
          </cell>
          <cell r="O114">
            <v>0</v>
          </cell>
        </row>
        <row r="115">
          <cell r="I115">
            <v>0</v>
          </cell>
          <cell r="L115">
            <v>0</v>
          </cell>
          <cell r="M115">
            <v>0</v>
          </cell>
          <cell r="O115">
            <v>0</v>
          </cell>
        </row>
        <row r="116">
          <cell r="I116">
            <v>0</v>
          </cell>
          <cell r="L116">
            <v>0</v>
          </cell>
          <cell r="M116">
            <v>0</v>
          </cell>
          <cell r="O116">
            <v>0</v>
          </cell>
        </row>
        <row r="117">
          <cell r="I117">
            <v>0</v>
          </cell>
          <cell r="L117">
            <v>0</v>
          </cell>
          <cell r="M117">
            <v>0</v>
          </cell>
          <cell r="O117">
            <v>0</v>
          </cell>
        </row>
        <row r="118">
          <cell r="I118">
            <v>0</v>
          </cell>
          <cell r="L118">
            <v>0</v>
          </cell>
          <cell r="M118">
            <v>0</v>
          </cell>
          <cell r="O118">
            <v>0</v>
          </cell>
        </row>
        <row r="119">
          <cell r="H119">
            <v>0</v>
          </cell>
          <cell r="I119">
            <v>0</v>
          </cell>
          <cell r="K119">
            <v>0</v>
          </cell>
          <cell r="L119">
            <v>0</v>
          </cell>
          <cell r="M119">
            <v>0</v>
          </cell>
          <cell r="O119">
            <v>0</v>
          </cell>
        </row>
        <row r="120">
          <cell r="L120">
            <v>0</v>
          </cell>
          <cell r="M120">
            <v>0</v>
          </cell>
          <cell r="O120">
            <v>0</v>
          </cell>
        </row>
        <row r="121">
          <cell r="I121">
            <v>0</v>
          </cell>
          <cell r="L121">
            <v>0</v>
          </cell>
          <cell r="M121">
            <v>0</v>
          </cell>
          <cell r="O121">
            <v>0</v>
          </cell>
        </row>
        <row r="122">
          <cell r="I122">
            <v>0</v>
          </cell>
          <cell r="L122">
            <v>0</v>
          </cell>
          <cell r="M122">
            <v>0</v>
          </cell>
          <cell r="O122">
            <v>0</v>
          </cell>
        </row>
        <row r="123">
          <cell r="I123">
            <v>0</v>
          </cell>
          <cell r="L123">
            <v>0</v>
          </cell>
          <cell r="M123">
            <v>0</v>
          </cell>
          <cell r="O123">
            <v>0</v>
          </cell>
        </row>
        <row r="124">
          <cell r="I124">
            <v>0</v>
          </cell>
          <cell r="L124">
            <v>0</v>
          </cell>
          <cell r="M124">
            <v>0</v>
          </cell>
          <cell r="O124">
            <v>0</v>
          </cell>
        </row>
        <row r="125">
          <cell r="F125" t="e">
            <v>#DIV/0!</v>
          </cell>
          <cell r="G125" t="e">
            <v>#DIV/0!</v>
          </cell>
          <cell r="H125">
            <v>0</v>
          </cell>
          <cell r="I125">
            <v>0</v>
          </cell>
          <cell r="K125">
            <v>0</v>
          </cell>
          <cell r="L125">
            <v>0</v>
          </cell>
          <cell r="M125">
            <v>0</v>
          </cell>
          <cell r="N125" t="e">
            <v>#DIV/0!</v>
          </cell>
          <cell r="O125">
            <v>0</v>
          </cell>
        </row>
        <row r="126">
          <cell r="F126" t="e">
            <v>#DIV/0!</v>
          </cell>
          <cell r="G126" t="e">
            <v>#DIV/0!</v>
          </cell>
          <cell r="H126">
            <v>0</v>
          </cell>
          <cell r="I126">
            <v>0</v>
          </cell>
          <cell r="K126">
            <v>0</v>
          </cell>
          <cell r="L126">
            <v>0</v>
          </cell>
          <cell r="M126">
            <v>0</v>
          </cell>
          <cell r="N126" t="e">
            <v>#DIV/0!</v>
          </cell>
          <cell r="O126">
            <v>0</v>
          </cell>
        </row>
        <row r="127"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M127">
            <v>0</v>
          </cell>
          <cell r="O127">
            <v>0</v>
          </cell>
        </row>
        <row r="128">
          <cell r="I128">
            <v>0</v>
          </cell>
          <cell r="L128">
            <v>0</v>
          </cell>
          <cell r="M128">
            <v>0</v>
          </cell>
          <cell r="O128">
            <v>0</v>
          </cell>
        </row>
        <row r="129">
          <cell r="I129">
            <v>0</v>
          </cell>
          <cell r="L129">
            <v>0</v>
          </cell>
          <cell r="M129">
            <v>0</v>
          </cell>
          <cell r="O129">
            <v>0</v>
          </cell>
        </row>
        <row r="130">
          <cell r="I130">
            <v>0</v>
          </cell>
          <cell r="L130">
            <v>0</v>
          </cell>
          <cell r="M130">
            <v>0</v>
          </cell>
          <cell r="O130">
            <v>0</v>
          </cell>
        </row>
        <row r="131">
          <cell r="I131">
            <v>0</v>
          </cell>
          <cell r="L131">
            <v>0</v>
          </cell>
          <cell r="M131">
            <v>0</v>
          </cell>
          <cell r="O131">
            <v>0</v>
          </cell>
        </row>
        <row r="132">
          <cell r="I132">
            <v>0</v>
          </cell>
          <cell r="L132">
            <v>0</v>
          </cell>
          <cell r="M132">
            <v>0</v>
          </cell>
          <cell r="O132">
            <v>0</v>
          </cell>
        </row>
        <row r="133">
          <cell r="H133">
            <v>0</v>
          </cell>
          <cell r="I133">
            <v>0</v>
          </cell>
          <cell r="K133">
            <v>0</v>
          </cell>
          <cell r="L133">
            <v>0</v>
          </cell>
          <cell r="M133">
            <v>0</v>
          </cell>
          <cell r="O133">
            <v>0</v>
          </cell>
        </row>
        <row r="134">
          <cell r="I134">
            <v>0</v>
          </cell>
          <cell r="L134">
            <v>0</v>
          </cell>
          <cell r="M134">
            <v>0</v>
          </cell>
          <cell r="O134">
            <v>0</v>
          </cell>
        </row>
        <row r="135">
          <cell r="I135">
            <v>0</v>
          </cell>
          <cell r="L135">
            <v>0</v>
          </cell>
          <cell r="M135">
            <v>0</v>
          </cell>
          <cell r="O135">
            <v>0</v>
          </cell>
        </row>
        <row r="136">
          <cell r="I136">
            <v>0</v>
          </cell>
          <cell r="L136">
            <v>0</v>
          </cell>
          <cell r="M136">
            <v>0</v>
          </cell>
          <cell r="O136">
            <v>0</v>
          </cell>
        </row>
        <row r="137">
          <cell r="I137">
            <v>0</v>
          </cell>
          <cell r="L137">
            <v>0</v>
          </cell>
          <cell r="M137">
            <v>0</v>
          </cell>
          <cell r="O137">
            <v>0</v>
          </cell>
        </row>
        <row r="138">
          <cell r="I138">
            <v>0</v>
          </cell>
          <cell r="L138">
            <v>0</v>
          </cell>
          <cell r="M138">
            <v>0</v>
          </cell>
          <cell r="O138">
            <v>0</v>
          </cell>
        </row>
        <row r="139">
          <cell r="H139">
            <v>0</v>
          </cell>
          <cell r="I139">
            <v>0</v>
          </cell>
          <cell r="K139">
            <v>0</v>
          </cell>
          <cell r="L139">
            <v>0</v>
          </cell>
          <cell r="M139">
            <v>0</v>
          </cell>
          <cell r="N139" t="e">
            <v>#DIV/0!</v>
          </cell>
          <cell r="O139">
            <v>0</v>
          </cell>
        </row>
        <row r="140">
          <cell r="I140">
            <v>0</v>
          </cell>
          <cell r="L140">
            <v>0</v>
          </cell>
          <cell r="M140">
            <v>0</v>
          </cell>
          <cell r="O140">
            <v>0</v>
          </cell>
        </row>
        <row r="141">
          <cell r="I141">
            <v>0</v>
          </cell>
          <cell r="L141">
            <v>0</v>
          </cell>
          <cell r="M141">
            <v>0</v>
          </cell>
          <cell r="O141">
            <v>0</v>
          </cell>
        </row>
        <row r="142">
          <cell r="I142">
            <v>0</v>
          </cell>
          <cell r="L142">
            <v>0</v>
          </cell>
          <cell r="M142">
            <v>0</v>
          </cell>
          <cell r="O142">
            <v>0</v>
          </cell>
        </row>
        <row r="143">
          <cell r="I143">
            <v>0</v>
          </cell>
          <cell r="L143">
            <v>0</v>
          </cell>
          <cell r="M143">
            <v>0</v>
          </cell>
          <cell r="O143">
            <v>0</v>
          </cell>
        </row>
        <row r="144">
          <cell r="I144">
            <v>0</v>
          </cell>
          <cell r="L144">
            <v>0</v>
          </cell>
          <cell r="M144">
            <v>0</v>
          </cell>
          <cell r="O144">
            <v>0</v>
          </cell>
        </row>
        <row r="145">
          <cell r="H145">
            <v>0</v>
          </cell>
          <cell r="I145">
            <v>0</v>
          </cell>
          <cell r="K145">
            <v>0</v>
          </cell>
          <cell r="L145">
            <v>0</v>
          </cell>
          <cell r="M145">
            <v>0</v>
          </cell>
          <cell r="N145" t="e">
            <v>#DIV/0!</v>
          </cell>
          <cell r="O145">
            <v>0</v>
          </cell>
        </row>
        <row r="146">
          <cell r="I146">
            <v>0</v>
          </cell>
          <cell r="L146">
            <v>0</v>
          </cell>
          <cell r="M146">
            <v>0</v>
          </cell>
          <cell r="O146">
            <v>0</v>
          </cell>
        </row>
        <row r="147">
          <cell r="I147">
            <v>0</v>
          </cell>
          <cell r="L147">
            <v>0</v>
          </cell>
          <cell r="M147">
            <v>0</v>
          </cell>
          <cell r="O147">
            <v>0</v>
          </cell>
        </row>
        <row r="148">
          <cell r="I148">
            <v>0</v>
          </cell>
          <cell r="L148">
            <v>0</v>
          </cell>
          <cell r="M148">
            <v>0</v>
          </cell>
          <cell r="O148">
            <v>0</v>
          </cell>
        </row>
        <row r="149">
          <cell r="I149">
            <v>0</v>
          </cell>
          <cell r="L149">
            <v>0</v>
          </cell>
          <cell r="M149">
            <v>0</v>
          </cell>
          <cell r="O149">
            <v>0</v>
          </cell>
        </row>
        <row r="150">
          <cell r="I150">
            <v>0</v>
          </cell>
          <cell r="L150">
            <v>0</v>
          </cell>
          <cell r="M150">
            <v>0</v>
          </cell>
          <cell r="O150">
            <v>0</v>
          </cell>
        </row>
        <row r="151">
          <cell r="H151">
            <v>0</v>
          </cell>
          <cell r="I151">
            <v>0</v>
          </cell>
          <cell r="K151">
            <v>0</v>
          </cell>
          <cell r="L151">
            <v>0</v>
          </cell>
          <cell r="M151">
            <v>0</v>
          </cell>
          <cell r="O151">
            <v>0</v>
          </cell>
        </row>
        <row r="152">
          <cell r="I152">
            <v>0</v>
          </cell>
          <cell r="L152">
            <v>0</v>
          </cell>
          <cell r="M152">
            <v>0</v>
          </cell>
          <cell r="O152">
            <v>0</v>
          </cell>
        </row>
        <row r="153">
          <cell r="I153">
            <v>0</v>
          </cell>
          <cell r="L153">
            <v>0</v>
          </cell>
          <cell r="M153">
            <v>0</v>
          </cell>
          <cell r="O153">
            <v>0</v>
          </cell>
        </row>
        <row r="154">
          <cell r="I154">
            <v>0</v>
          </cell>
          <cell r="L154">
            <v>0</v>
          </cell>
          <cell r="M154">
            <v>0</v>
          </cell>
          <cell r="O154">
            <v>0</v>
          </cell>
        </row>
        <row r="155">
          <cell r="I155">
            <v>0</v>
          </cell>
          <cell r="L155">
            <v>0</v>
          </cell>
          <cell r="M155">
            <v>0</v>
          </cell>
          <cell r="O155">
            <v>0</v>
          </cell>
        </row>
        <row r="156">
          <cell r="I156">
            <v>0</v>
          </cell>
          <cell r="L156">
            <v>0</v>
          </cell>
          <cell r="M156">
            <v>0</v>
          </cell>
          <cell r="O156">
            <v>0</v>
          </cell>
        </row>
        <row r="157">
          <cell r="H157">
            <v>0</v>
          </cell>
          <cell r="I157">
            <v>0</v>
          </cell>
          <cell r="K157">
            <v>0</v>
          </cell>
          <cell r="L157">
            <v>0</v>
          </cell>
          <cell r="M157">
            <v>0</v>
          </cell>
          <cell r="O157">
            <v>0</v>
          </cell>
        </row>
        <row r="158">
          <cell r="I158">
            <v>0</v>
          </cell>
          <cell r="L158">
            <v>0</v>
          </cell>
          <cell r="M158">
            <v>0</v>
          </cell>
          <cell r="O158">
            <v>0</v>
          </cell>
        </row>
        <row r="159">
          <cell r="I159">
            <v>0</v>
          </cell>
          <cell r="L159">
            <v>0</v>
          </cell>
          <cell r="M159">
            <v>0</v>
          </cell>
          <cell r="O159">
            <v>0</v>
          </cell>
        </row>
        <row r="160">
          <cell r="I160">
            <v>0</v>
          </cell>
          <cell r="L160">
            <v>0</v>
          </cell>
          <cell r="M160">
            <v>0</v>
          </cell>
          <cell r="O160">
            <v>0</v>
          </cell>
        </row>
        <row r="161">
          <cell r="I161">
            <v>0</v>
          </cell>
          <cell r="L161">
            <v>0</v>
          </cell>
          <cell r="M161">
            <v>0</v>
          </cell>
          <cell r="O161">
            <v>0</v>
          </cell>
        </row>
        <row r="162">
          <cell r="I162">
            <v>0</v>
          </cell>
          <cell r="L162">
            <v>0</v>
          </cell>
          <cell r="M162">
            <v>0</v>
          </cell>
          <cell r="O162">
            <v>0</v>
          </cell>
        </row>
        <row r="163">
          <cell r="H163">
            <v>0</v>
          </cell>
          <cell r="I163">
            <v>0</v>
          </cell>
          <cell r="K163">
            <v>0</v>
          </cell>
          <cell r="L163">
            <v>0</v>
          </cell>
          <cell r="M163">
            <v>0</v>
          </cell>
          <cell r="O163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январь"/>
      <sheetName val="февраль"/>
      <sheetName val="январь-февраль"/>
      <sheetName val="март"/>
      <sheetName val="январь-март"/>
      <sheetName val="апрель"/>
      <sheetName val="январь-апрель"/>
      <sheetName val="май"/>
      <sheetName val="январь-май"/>
      <sheetName val="ТЕХ ПРИС ПЛАН 2023"/>
      <sheetName val="ЛАБОРАТОРИЯ ПЛАН 2023"/>
      <sheetName val="РСС ПЛАН 2023"/>
      <sheetName val="январь-декабрь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D6">
            <v>2327717.336311473</v>
          </cell>
        </row>
        <row r="7">
          <cell r="D7">
            <v>487907.47241588286</v>
          </cell>
        </row>
        <row r="8">
          <cell r="D8">
            <v>82760.347614173399</v>
          </cell>
        </row>
        <row r="9">
          <cell r="D9">
            <v>95535.025599612796</v>
          </cell>
        </row>
        <row r="10">
          <cell r="D10">
            <v>29549.425138222661</v>
          </cell>
        </row>
        <row r="11">
          <cell r="D11">
            <v>4513.8109696105585</v>
          </cell>
        </row>
        <row r="12">
          <cell r="D12">
            <v>3167.1339868155351</v>
          </cell>
        </row>
        <row r="13">
          <cell r="D13">
            <v>61408.512217409901</v>
          </cell>
        </row>
        <row r="17">
          <cell r="D17">
            <v>5320.6015947945671</v>
          </cell>
        </row>
        <row r="23">
          <cell r="D23">
            <v>32548.06505616237</v>
          </cell>
        </row>
        <row r="24">
          <cell r="D24">
            <v>26900</v>
          </cell>
        </row>
        <row r="28">
          <cell r="D28">
            <v>183260.97871127329</v>
          </cell>
        </row>
        <row r="29">
          <cell r="D29">
            <v>32538.766602726886</v>
          </cell>
        </row>
        <row r="33">
          <cell r="D33">
            <v>26403.984846186144</v>
          </cell>
        </row>
        <row r="40">
          <cell r="D40">
            <v>11127.415848126919</v>
          </cell>
        </row>
        <row r="44">
          <cell r="D44">
            <v>29370</v>
          </cell>
        </row>
        <row r="53">
          <cell r="D53">
            <v>265836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22"/>
    </sheetNames>
    <sheetDataSet>
      <sheetData sheetId="0">
        <row r="28">
          <cell r="CP28">
            <v>3.1603619395348135</v>
          </cell>
        </row>
        <row r="58">
          <cell r="CP58">
            <v>663.82436193953481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январь-июнь 2023"/>
      <sheetName val="Лист1"/>
      <sheetName val="Лист1 (2)"/>
      <sheetName val="68.02 апрель"/>
      <sheetName val="91.02 март"/>
      <sheetName val="68.02 май"/>
      <sheetName val="91.02 май"/>
      <sheetName val="91.02 апрель"/>
      <sheetName val="68.02 март"/>
      <sheetName val="ЗП МАРТ"/>
      <sheetName val="ОТЧИСЛЕНИЯ МАРТ"/>
      <sheetName val="ЗП апрель"/>
      <sheetName val="ЗП май"/>
      <sheetName val="ОТЧИСЛЕНИЯ май"/>
      <sheetName val="ОТЧИСЛЕНИЯ апрель"/>
      <sheetName val="91.02 февраль"/>
      <sheetName val="68.02 февраль"/>
      <sheetName val="ЗП ФЕВРАЛЬ"/>
      <sheetName val="ОТЧИСЛЕНИЯ ФЕВРАЛЬ"/>
      <sheetName val="зарплата январь"/>
      <sheetName val="зарплата май"/>
      <sheetName val="отчисления январь"/>
      <sheetName val="68.02 январь"/>
      <sheetName val="91.2 на 13.03.2023"/>
    </sheetNames>
    <sheetDataSet>
      <sheetData sheetId="0">
        <row r="31">
          <cell r="DF31">
            <v>4.1516299999999999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Форма 20 (1)"/>
      <sheetName val="Форма 20 (2)"/>
      <sheetName val="Форма 20 (3)"/>
      <sheetName val="Форма 20 (4)"/>
      <sheetName val="Форма 20 (5)"/>
      <sheetName val="FES"/>
      <sheetName val="Control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Список дефектов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1.3 Расчет НВВ по RAB (2022)"/>
      <sheetName val="1.7 Баланс ээ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  <row r="18">
          <cell r="A18" t="str">
            <v>Котельная - 1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I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F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2"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</row>
        <row r="23"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B12" t="str">
            <v>ТЭС-2</v>
          </cell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A16" t="str">
            <v>Котельная - 1</v>
          </cell>
          <cell r="B16" t="str">
            <v>ГЭС-1</v>
          </cell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B17" t="str">
            <v>ГЭС-2</v>
          </cell>
          <cell r="C17">
            <v>0</v>
          </cell>
          <cell r="F17">
            <v>0</v>
          </cell>
          <cell r="I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D30">
            <v>0</v>
          </cell>
          <cell r="F30">
            <v>0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F37">
            <v>0</v>
          </cell>
          <cell r="I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F42">
            <v>0</v>
          </cell>
          <cell r="I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F43">
            <v>0</v>
          </cell>
          <cell r="I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  <cell r="F44">
            <v>0</v>
          </cell>
          <cell r="I44">
            <v>0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B49" t="str">
            <v>Котельная - 2</v>
          </cell>
          <cell r="C49" t="str">
            <v>Добавить строки</v>
          </cell>
          <cell r="F49">
            <v>0</v>
          </cell>
          <cell r="I49">
            <v>0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F50">
            <v>0</v>
          </cell>
          <cell r="I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  <row r="37">
          <cell r="F37" t="str">
            <v>-</v>
          </cell>
          <cell r="G37">
            <v>0</v>
          </cell>
          <cell r="J37">
            <v>0</v>
          </cell>
          <cell r="L37" t="str">
            <v>-</v>
          </cell>
          <cell r="M37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I17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I37">
            <v>0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I42">
            <v>0</v>
          </cell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B18" t="str">
            <v>Котельная - 1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F21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E37">
            <v>0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</row>
        <row r="41">
          <cell r="E41">
            <v>0</v>
          </cell>
        </row>
        <row r="42">
          <cell r="B42" t="str">
            <v>ГЭС-1</v>
          </cell>
          <cell r="E42">
            <v>0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E43">
            <v>0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E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B50" t="str">
            <v>Котельная - 2</v>
          </cell>
          <cell r="E50">
            <v>0</v>
          </cell>
          <cell r="F50">
            <v>0</v>
          </cell>
          <cell r="I50">
            <v>0</v>
          </cell>
        </row>
        <row r="51">
          <cell r="E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Всего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9"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E62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2">
          <cell r="F12">
            <v>0</v>
          </cell>
          <cell r="G12">
            <v>0</v>
          </cell>
          <cell r="J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1">
          <cell r="F21">
            <v>0</v>
          </cell>
          <cell r="L21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G29">
            <v>0</v>
          </cell>
          <cell r="I29">
            <v>0</v>
          </cell>
          <cell r="J29">
            <v>0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F32">
            <v>0</v>
          </cell>
          <cell r="L32" t="e">
            <v>#NAME?</v>
          </cell>
          <cell r="M32" t="e">
            <v>#NAME?</v>
          </cell>
        </row>
        <row r="33">
          <cell r="F33">
            <v>0</v>
          </cell>
          <cell r="L33">
            <v>0</v>
          </cell>
          <cell r="M33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>
        <row r="2">
          <cell r="A2">
            <v>0</v>
          </cell>
        </row>
      </sheetData>
      <sheetData sheetId="264">
        <row r="2">
          <cell r="A2">
            <v>0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>
        <row r="2">
          <cell r="A2">
            <v>0</v>
          </cell>
        </row>
      </sheetData>
      <sheetData sheetId="331">
        <row r="2">
          <cell r="A2">
            <v>0</v>
          </cell>
        </row>
      </sheetData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>
        <row r="2">
          <cell r="A2">
            <v>0</v>
          </cell>
        </row>
      </sheetData>
      <sheetData sheetId="339">
        <row r="2">
          <cell r="A2">
            <v>0</v>
          </cell>
        </row>
      </sheetData>
      <sheetData sheetId="340">
        <row r="2">
          <cell r="A2">
            <v>0</v>
          </cell>
        </row>
      </sheetData>
      <sheetData sheetId="341">
        <row r="2">
          <cell r="A2">
            <v>0</v>
          </cell>
        </row>
      </sheetData>
      <sheetData sheetId="342">
        <row r="2">
          <cell r="A2">
            <v>0</v>
          </cell>
        </row>
      </sheetData>
      <sheetData sheetId="343">
        <row r="2">
          <cell r="A2">
            <v>0</v>
          </cell>
        </row>
      </sheetData>
      <sheetData sheetId="344">
        <row r="2">
          <cell r="A2">
            <v>0</v>
          </cell>
        </row>
      </sheetData>
      <sheetData sheetId="345">
        <row r="2">
          <cell r="A2">
            <v>0</v>
          </cell>
        </row>
      </sheetData>
      <sheetData sheetId="346">
        <row r="2">
          <cell r="A2">
            <v>0</v>
          </cell>
        </row>
      </sheetData>
      <sheetData sheetId="347">
        <row r="2">
          <cell r="A2">
            <v>0</v>
          </cell>
        </row>
      </sheetData>
      <sheetData sheetId="348">
        <row r="2">
          <cell r="A2">
            <v>0</v>
          </cell>
        </row>
      </sheetData>
      <sheetData sheetId="349">
        <row r="2">
          <cell r="A2">
            <v>0</v>
          </cell>
        </row>
      </sheetData>
      <sheetData sheetId="350">
        <row r="2">
          <cell r="A2">
            <v>0</v>
          </cell>
        </row>
      </sheetData>
      <sheetData sheetId="351">
        <row r="2">
          <cell r="A2">
            <v>0</v>
          </cell>
        </row>
      </sheetData>
      <sheetData sheetId="352">
        <row r="2">
          <cell r="A2">
            <v>0</v>
          </cell>
        </row>
      </sheetData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8">
          <cell r="D8">
            <v>15739</v>
          </cell>
        </row>
      </sheetData>
      <sheetData sheetId="505">
        <row r="8">
          <cell r="D8">
            <v>15739</v>
          </cell>
        </row>
      </sheetData>
      <sheetData sheetId="506">
        <row r="8">
          <cell r="D8">
            <v>15739</v>
          </cell>
        </row>
      </sheetData>
      <sheetData sheetId="507">
        <row r="8">
          <cell r="D8">
            <v>15739</v>
          </cell>
        </row>
      </sheetData>
      <sheetData sheetId="508">
        <row r="8">
          <cell r="D8">
            <v>15739</v>
          </cell>
        </row>
      </sheetData>
      <sheetData sheetId="509">
        <row r="8">
          <cell r="D8">
            <v>15739</v>
          </cell>
        </row>
      </sheetData>
      <sheetData sheetId="510">
        <row r="8">
          <cell r="D8">
            <v>15739</v>
          </cell>
        </row>
      </sheetData>
      <sheetData sheetId="511">
        <row r="8">
          <cell r="D8">
            <v>15739</v>
          </cell>
        </row>
      </sheetData>
      <sheetData sheetId="512">
        <row r="8">
          <cell r="D8">
            <v>15739</v>
          </cell>
        </row>
      </sheetData>
      <sheetData sheetId="513">
        <row r="8">
          <cell r="D8">
            <v>15739</v>
          </cell>
        </row>
      </sheetData>
      <sheetData sheetId="514">
        <row r="8">
          <cell r="D8">
            <v>15739</v>
          </cell>
        </row>
      </sheetData>
      <sheetData sheetId="515">
        <row r="8">
          <cell r="D8">
            <v>15739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>
            <v>0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 t="str">
            <v>ТЭС-1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>
        <row r="2">
          <cell r="A2">
            <v>0</v>
          </cell>
        </row>
      </sheetData>
      <sheetData sheetId="608">
        <row r="2">
          <cell r="A2">
            <v>0</v>
          </cell>
        </row>
      </sheetData>
      <sheetData sheetId="609">
        <row r="2">
          <cell r="A2">
            <v>0</v>
          </cell>
        </row>
      </sheetData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Нива"/>
      <sheetName val="Темижбек"/>
      <sheetName val="Мелиоратор"/>
      <sheetName val="Подлесная"/>
      <sheetName val="Смета на п.ст. Нива"/>
    </sheetNames>
    <sheetDataSet>
      <sheetData sheetId="0" refreshError="1"/>
      <sheetData sheetId="1" refreshError="1">
        <row r="101">
          <cell r="I101">
            <v>4242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Лист1"/>
      <sheetName val="TEHSHEET"/>
      <sheetName val="17_1"/>
      <sheetName val="Main"/>
      <sheetName val="share price 2002"/>
    </sheetNames>
    <sheetDataSet>
      <sheetData sheetId="0"/>
      <sheetData sheetId="1"/>
      <sheetData sheetId="2" refreshError="1">
        <row r="13">
          <cell r="E13" t="str">
            <v>Ставропольский край</v>
          </cell>
        </row>
        <row r="21">
          <cell r="D21" t="str">
            <v>МУП "Горэлектросеть" г. Ставрополь</v>
          </cell>
          <cell r="I21">
            <v>2633005874</v>
          </cell>
        </row>
        <row r="27">
          <cell r="F27" t="str">
            <v>Предложение организации</v>
          </cell>
        </row>
      </sheetData>
      <sheetData sheetId="3"/>
      <sheetData sheetId="4"/>
      <sheetData sheetId="5" refreshError="1">
        <row r="17">
          <cell r="I17">
            <v>469.84445770120851</v>
          </cell>
          <cell r="N17">
            <v>516.92380467986629</v>
          </cell>
          <cell r="S17">
            <v>537.0990038570327</v>
          </cell>
          <cell r="X17">
            <v>536.54096811519685</v>
          </cell>
          <cell r="AC17">
            <v>434.53</v>
          </cell>
        </row>
        <row r="19">
          <cell r="Z19">
            <v>35.96</v>
          </cell>
          <cell r="AB19">
            <v>966.54</v>
          </cell>
        </row>
        <row r="20">
          <cell r="F20">
            <v>32.333868927680797</v>
          </cell>
          <cell r="H20">
            <v>869.07613107231919</v>
          </cell>
          <cell r="K20">
            <v>33.96397787531172</v>
          </cell>
          <cell r="M20">
            <v>912.89052212468835</v>
          </cell>
          <cell r="R20">
            <v>952.02266222443893</v>
          </cell>
          <cell r="U20">
            <v>35.673815792518702</v>
          </cell>
          <cell r="W20">
            <v>958.84788420748134</v>
          </cell>
        </row>
        <row r="23">
          <cell r="I23">
            <v>1.17</v>
          </cell>
          <cell r="N23">
            <v>1.3432999999999999</v>
          </cell>
          <cell r="S23">
            <v>1.17</v>
          </cell>
          <cell r="X23">
            <v>1.171</v>
          </cell>
          <cell r="AC23">
            <v>1.33</v>
          </cell>
        </row>
        <row r="25">
          <cell r="F25">
            <v>32.377000000000002</v>
          </cell>
          <cell r="H25">
            <v>370.17500000000001</v>
          </cell>
          <cell r="I25">
            <v>427.255</v>
          </cell>
          <cell r="K25">
            <v>33.922699999999999</v>
          </cell>
          <cell r="M25">
            <v>344.02740000000006</v>
          </cell>
          <cell r="N25">
            <v>441.37350000000004</v>
          </cell>
          <cell r="R25">
            <v>374.3</v>
          </cell>
          <cell r="S25">
            <v>477.93600000000004</v>
          </cell>
          <cell r="U25">
            <v>35.636399999999995</v>
          </cell>
          <cell r="W25">
            <v>374.64159999999993</v>
          </cell>
          <cell r="X25">
            <v>467.27100000000007</v>
          </cell>
          <cell r="Z25">
            <v>35.96</v>
          </cell>
          <cell r="AB25">
            <v>483.98</v>
          </cell>
          <cell r="AC25">
            <v>364.54</v>
          </cell>
        </row>
      </sheetData>
      <sheetData sheetId="6" refreshError="1">
        <row r="17">
          <cell r="I17">
            <v>80.323653935612967</v>
          </cell>
          <cell r="N17">
            <v>64.144877084103342</v>
          </cell>
          <cell r="S17">
            <v>86.392115509858144</v>
          </cell>
          <cell r="X17">
            <v>66.487928993761386</v>
          </cell>
          <cell r="AC17">
            <v>67.329423226021603</v>
          </cell>
        </row>
        <row r="19">
          <cell r="Z19">
            <v>5.5750000000000002</v>
          </cell>
          <cell r="AB19">
            <v>149.815</v>
          </cell>
        </row>
        <row r="20">
          <cell r="F20">
            <v>7.67</v>
          </cell>
          <cell r="H20">
            <v>140</v>
          </cell>
          <cell r="K20">
            <v>5.2</v>
          </cell>
          <cell r="M20">
            <v>142</v>
          </cell>
          <cell r="R20">
            <v>156.80000000000001</v>
          </cell>
          <cell r="U20">
            <v>5.5192500000000004</v>
          </cell>
          <cell r="W20">
            <v>148.1</v>
          </cell>
        </row>
        <row r="21">
          <cell r="H21">
            <v>4.4676887713281834</v>
          </cell>
          <cell r="I21">
            <v>6.3836539356129656</v>
          </cell>
          <cell r="K21">
            <v>0</v>
          </cell>
          <cell r="L21">
            <v>0</v>
          </cell>
          <cell r="M21">
            <v>8.0418397883907318</v>
          </cell>
          <cell r="N21">
            <v>11.490577084103339</v>
          </cell>
          <cell r="R21">
            <v>6.2547642798594563</v>
          </cell>
          <cell r="S21">
            <v>8.9371155098581507</v>
          </cell>
          <cell r="U21">
            <v>0</v>
          </cell>
          <cell r="V21">
            <v>0</v>
          </cell>
          <cell r="W21">
            <v>7.3716864726915032</v>
          </cell>
          <cell r="X21">
            <v>10.533028993761393</v>
          </cell>
          <cell r="AB21">
            <v>7.4461479522136393</v>
          </cell>
          <cell r="AC21">
            <v>10.639423226021609</v>
          </cell>
        </row>
        <row r="23">
          <cell r="I23">
            <v>0.1</v>
          </cell>
          <cell r="N23">
            <v>0.1</v>
          </cell>
          <cell r="S23">
            <v>1.7999999999999999E-2</v>
          </cell>
          <cell r="X23">
            <v>0.01</v>
          </cell>
          <cell r="AC23">
            <v>0.18</v>
          </cell>
        </row>
        <row r="25">
          <cell r="F25">
            <v>7.67</v>
          </cell>
          <cell r="H25">
            <v>55.25</v>
          </cell>
          <cell r="I25">
            <v>73.84</v>
          </cell>
          <cell r="K25">
            <v>5.1847500000000002</v>
          </cell>
          <cell r="L25">
            <v>0</v>
          </cell>
          <cell r="M25">
            <v>69.777900000000002</v>
          </cell>
          <cell r="N25">
            <v>52.554299999999998</v>
          </cell>
          <cell r="R25">
            <v>64.153999999999996</v>
          </cell>
          <cell r="S25">
            <v>77.436999999999998</v>
          </cell>
          <cell r="X25">
            <v>0.01</v>
          </cell>
          <cell r="Z25">
            <v>5.5750000000000002</v>
          </cell>
          <cell r="AA25">
            <v>0</v>
          </cell>
          <cell r="AB25">
            <v>75.03</v>
          </cell>
          <cell r="AC25">
            <v>56.51</v>
          </cell>
        </row>
      </sheetData>
      <sheetData sheetId="7" refreshError="1">
        <row r="10">
          <cell r="E10">
            <v>147.66999999999999</v>
          </cell>
          <cell r="F10">
            <v>147.19999999999999</v>
          </cell>
          <cell r="G10">
            <v>156.80000000000001</v>
          </cell>
          <cell r="H10">
            <v>153.61924999999999</v>
          </cell>
          <cell r="I10">
            <v>155.38999999999999</v>
          </cell>
          <cell r="J10">
            <v>99.100765306122426</v>
          </cell>
          <cell r="K10">
            <v>101.15268757007992</v>
          </cell>
          <cell r="L10">
            <v>105.22787295997833</v>
          </cell>
          <cell r="M10">
            <v>105.56385869565217</v>
          </cell>
        </row>
        <row r="11">
          <cell r="E11">
            <v>217.04231122867182</v>
          </cell>
          <cell r="F11">
            <v>191.71246021160925</v>
          </cell>
          <cell r="G11">
            <v>227.98223572014058</v>
          </cell>
          <cell r="H11">
            <v>202.19246352730849</v>
          </cell>
          <cell r="I11">
            <v>204.45385204778634</v>
          </cell>
          <cell r="J11">
            <v>89.679729388549163</v>
          </cell>
          <cell r="K11">
            <v>101.1184336354715</v>
          </cell>
          <cell r="L11">
            <v>94.199997636579482</v>
          </cell>
          <cell r="M11">
            <v>106.64609479327183</v>
          </cell>
        </row>
        <row r="12">
          <cell r="E12">
            <v>136.76</v>
          </cell>
          <cell r="F12">
            <v>127.51694999999999</v>
          </cell>
          <cell r="G12">
            <v>141.59100000000001</v>
          </cell>
          <cell r="H12">
            <v>0.01</v>
          </cell>
          <cell r="I12">
            <v>137.11500000000001</v>
          </cell>
          <cell r="J12">
            <v>96.838782125982576</v>
          </cell>
          <cell r="K12">
            <v>1371150</v>
          </cell>
          <cell r="L12">
            <v>100.25957882421761</v>
          </cell>
          <cell r="M12">
            <v>107.52688172043013</v>
          </cell>
        </row>
        <row r="13">
          <cell r="E13">
            <v>83675.862068224087</v>
          </cell>
          <cell r="F13">
            <v>114126.09082645236</v>
          </cell>
          <cell r="G13">
            <v>120974.44770220658</v>
          </cell>
          <cell r="H13">
            <v>204233.65902357714</v>
          </cell>
          <cell r="I13">
            <v>250167.36160335306</v>
          </cell>
          <cell r="J13">
            <v>206.793555461539</v>
          </cell>
          <cell r="K13">
            <v>122.49076023970819</v>
          </cell>
          <cell r="L13">
            <v>298.971956093362</v>
          </cell>
          <cell r="M13">
            <v>219.20260283318913</v>
          </cell>
        </row>
        <row r="14">
          <cell r="E14">
            <v>14895.575221238938</v>
          </cell>
          <cell r="F14">
            <v>31073.79</v>
          </cell>
          <cell r="G14">
            <v>22086.6</v>
          </cell>
          <cell r="H14">
            <v>21534</v>
          </cell>
          <cell r="I14">
            <v>30571.744516899995</v>
          </cell>
          <cell r="J14">
            <v>138.41761301830067</v>
          </cell>
          <cell r="K14">
            <v>141.96965039890404</v>
          </cell>
          <cell r="L14">
            <v>205.24044263365607</v>
          </cell>
          <cell r="M14">
            <v>98.38434422354014</v>
          </cell>
        </row>
        <row r="15">
          <cell r="E15">
            <v>4389.3805309734516</v>
          </cell>
          <cell r="F15">
            <v>4929.42</v>
          </cell>
          <cell r="G15">
            <v>5624.6</v>
          </cell>
          <cell r="H15">
            <v>5448</v>
          </cell>
          <cell r="I15">
            <v>7042.0529999999999</v>
          </cell>
          <cell r="J15">
            <v>125.20095651246311</v>
          </cell>
          <cell r="K15">
            <v>129.25941629955946</v>
          </cell>
          <cell r="L15">
            <v>160.43386874999999</v>
          </cell>
          <cell r="M15">
            <v>142.85763842399308</v>
          </cell>
        </row>
        <row r="16">
          <cell r="E16">
            <v>10506.194690265487</v>
          </cell>
          <cell r="F16">
            <v>26144.37</v>
          </cell>
          <cell r="G16">
            <v>16462</v>
          </cell>
          <cell r="H16">
            <v>16086</v>
          </cell>
          <cell r="I16">
            <v>23529.691516899995</v>
          </cell>
          <cell r="J16">
            <v>142.93337089600288</v>
          </cell>
          <cell r="K16">
            <v>146.2743473635459</v>
          </cell>
          <cell r="L16">
            <v>223.96017026698951</v>
          </cell>
          <cell r="M16">
            <v>89.99907634760369</v>
          </cell>
        </row>
        <row r="17">
          <cell r="E17">
            <v>1413.4769999999999</v>
          </cell>
          <cell r="F17">
            <v>1623.4855139999997</v>
          </cell>
          <cell r="G17">
            <v>1524.8142</v>
          </cell>
          <cell r="H17">
            <v>1526.1174599999999</v>
          </cell>
          <cell r="I17">
            <v>1794.2848177999258</v>
          </cell>
          <cell r="J17">
            <v>117.6723575764133</v>
          </cell>
          <cell r="K17">
            <v>117.57186879966146</v>
          </cell>
          <cell r="L17">
            <v>126.94121077314495</v>
          </cell>
          <cell r="M17">
            <v>110.52053143234428</v>
          </cell>
        </row>
        <row r="18">
          <cell r="E18">
            <v>1413.4769999999999</v>
          </cell>
          <cell r="F18">
            <v>1623.4855139999997</v>
          </cell>
          <cell r="G18">
            <v>1524.8142</v>
          </cell>
          <cell r="H18">
            <v>1526.1174599999999</v>
          </cell>
          <cell r="I18">
            <v>1794.2848177999258</v>
          </cell>
          <cell r="J18">
            <v>117.6723575764133</v>
          </cell>
          <cell r="K18">
            <v>117.57186879966146</v>
          </cell>
          <cell r="L18">
            <v>126.94121077314495</v>
          </cell>
          <cell r="M18">
            <v>110.52053143234428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14240.077600000002</v>
          </cell>
          <cell r="F20">
            <v>15361.0034</v>
          </cell>
          <cell r="G20">
            <v>15550.872815561321</v>
          </cell>
          <cell r="H20">
            <v>16644.115938288003</v>
          </cell>
          <cell r="I20">
            <v>17507.496841422879</v>
          </cell>
          <cell r="J20">
            <v>112.58208493547461</v>
          </cell>
          <cell r="K20">
            <v>105.18730406791244</v>
          </cell>
          <cell r="L20">
            <v>122.9452348028137</v>
          </cell>
          <cell r="M20">
            <v>113.97365383971518</v>
          </cell>
        </row>
        <row r="21">
          <cell r="E21">
            <v>7.760000000052969E-2</v>
          </cell>
          <cell r="F21">
            <v>530.0033999999996</v>
          </cell>
          <cell r="G21">
            <v>710.87281556132075</v>
          </cell>
          <cell r="H21">
            <v>13141.115938288003</v>
          </cell>
          <cell r="I21">
            <v>4437.0568414228801</v>
          </cell>
          <cell r="J21">
            <v>624.17027973130223</v>
          </cell>
          <cell r="K21">
            <v>33.764688343514685</v>
          </cell>
          <cell r="L21">
            <v>5717856.7543718982</v>
          </cell>
          <cell r="M21">
            <v>837.17516555985935</v>
          </cell>
        </row>
        <row r="22">
          <cell r="E22">
            <v>14240.000000000002</v>
          </cell>
          <cell r="F22">
            <v>14831</v>
          </cell>
          <cell r="G22">
            <v>14840</v>
          </cell>
          <cell r="H22">
            <v>3503</v>
          </cell>
          <cell r="I22">
            <v>13070.439999999999</v>
          </cell>
          <cell r="J22">
            <v>88.075741239892167</v>
          </cell>
          <cell r="K22">
            <v>373.12132457893227</v>
          </cell>
          <cell r="L22">
            <v>91.786797752808965</v>
          </cell>
          <cell r="M22">
            <v>88.129188861169155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E25">
            <v>9368.6833910663063</v>
          </cell>
          <cell r="F25">
            <v>9757.5100683219353</v>
          </cell>
          <cell r="G25">
            <v>9763.4312867573008</v>
          </cell>
          <cell r="H25">
            <v>2304.6697976759315</v>
          </cell>
          <cell r="I25">
            <v>9203.24</v>
          </cell>
          <cell r="J25">
            <v>94.262352340031114</v>
          </cell>
          <cell r="K25">
            <v>399.33009098660051</v>
          </cell>
          <cell r="L25">
            <v>98.234080668964978</v>
          </cell>
          <cell r="M25">
            <v>94.319554226017246</v>
          </cell>
        </row>
        <row r="26">
          <cell r="E26">
            <v>4871.3166089336955</v>
          </cell>
          <cell r="F26">
            <v>5073.4899316780638</v>
          </cell>
          <cell r="G26">
            <v>5076.5687132426992</v>
          </cell>
          <cell r="H26">
            <v>1198.3302023240683</v>
          </cell>
          <cell r="I26">
            <v>3867.2</v>
          </cell>
          <cell r="J26">
            <v>76.177438314033864</v>
          </cell>
          <cell r="K26">
            <v>322.71572497295534</v>
          </cell>
          <cell r="L26">
            <v>79.387161838501569</v>
          </cell>
          <cell r="M26">
            <v>76.223665604494812</v>
          </cell>
        </row>
        <row r="27">
          <cell r="E27">
            <v>35401.953485923201</v>
          </cell>
          <cell r="F27">
            <v>36773.579169089513</v>
          </cell>
          <cell r="G27">
            <v>45029.914686645279</v>
          </cell>
          <cell r="H27">
            <v>50489.425625289128</v>
          </cell>
          <cell r="I27">
            <v>67974.964403809645</v>
          </cell>
          <cell r="J27">
            <v>150.95512589094307</v>
          </cell>
          <cell r="K27">
            <v>134.63208099908027</v>
          </cell>
          <cell r="L27">
            <v>192.00907777825981</v>
          </cell>
          <cell r="M27">
            <v>184.84728965666426</v>
          </cell>
        </row>
        <row r="28">
          <cell r="E28">
            <v>9357.5221238938066</v>
          </cell>
          <cell r="F28">
            <v>9583.1858407079653</v>
          </cell>
          <cell r="G28">
            <v>11887.92</v>
          </cell>
          <cell r="H28">
            <v>13361</v>
          </cell>
          <cell r="I28">
            <v>15856.486800000002</v>
          </cell>
          <cell r="J28">
            <v>133.38318898512105</v>
          </cell>
          <cell r="K28">
            <v>118.67739540453562</v>
          </cell>
          <cell r="L28">
            <v>169.45176928314734</v>
          </cell>
          <cell r="M28">
            <v>165.46153923723338</v>
          </cell>
        </row>
        <row r="29">
          <cell r="E29">
            <v>2853.9823008849562</v>
          </cell>
          <cell r="F29">
            <v>3925.6637168141597</v>
          </cell>
          <cell r="G29">
            <v>4318.2259999999997</v>
          </cell>
          <cell r="H29">
            <v>6029</v>
          </cell>
          <cell r="I29">
            <v>8686.6</v>
          </cell>
          <cell r="J29">
            <v>201.16131022322597</v>
          </cell>
          <cell r="K29">
            <v>144.08027865317632</v>
          </cell>
          <cell r="L29">
            <v>304.36768992248057</v>
          </cell>
          <cell r="M29">
            <v>221.27723174030658</v>
          </cell>
        </row>
        <row r="30">
          <cell r="E30">
            <v>5513.2743362831861</v>
          </cell>
          <cell r="F30">
            <v>15785.38318584071</v>
          </cell>
          <cell r="G30">
            <v>20576.099999999999</v>
          </cell>
          <cell r="H30">
            <v>94650</v>
          </cell>
          <cell r="I30">
            <v>107775.78422342062</v>
          </cell>
          <cell r="J30">
            <v>523.791117964146</v>
          </cell>
          <cell r="K30">
            <v>113.86770652236726</v>
          </cell>
          <cell r="L30">
            <v>1954.8416721101971</v>
          </cell>
          <cell r="M30">
            <v>682.75684507991002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E36">
            <v>176.9911504424779</v>
          </cell>
          <cell r="F36">
            <v>2484.4982300884958</v>
          </cell>
          <cell r="G36">
            <v>6065.8</v>
          </cell>
          <cell r="H36">
            <v>1185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1124.7787610619471</v>
          </cell>
          <cell r="F37">
            <v>736.72566371681432</v>
          </cell>
          <cell r="G37">
            <v>1221.3200000000002</v>
          </cell>
          <cell r="H37">
            <v>1121</v>
          </cell>
          <cell r="I37">
            <v>54.882629999999999</v>
          </cell>
          <cell r="J37">
            <v>4.4937141781023797</v>
          </cell>
          <cell r="K37">
            <v>4.8958635147190011</v>
          </cell>
          <cell r="L37">
            <v>4.8794155704169935</v>
          </cell>
          <cell r="M37">
            <v>7.4495341621621609</v>
          </cell>
        </row>
        <row r="38">
          <cell r="E38">
            <v>1039.8230088495577</v>
          </cell>
          <cell r="F38">
            <v>573.45132743362842</v>
          </cell>
          <cell r="G38">
            <v>1067.42</v>
          </cell>
          <cell r="H38">
            <v>970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E39">
            <v>52.212389380530979</v>
          </cell>
          <cell r="F39">
            <v>125.6637168141593</v>
          </cell>
          <cell r="G39">
            <v>113.97</v>
          </cell>
          <cell r="H39">
            <v>111</v>
          </cell>
          <cell r="I39">
            <v>14.882630000000001</v>
          </cell>
          <cell r="J39">
            <v>13.058375010967799</v>
          </cell>
          <cell r="K39">
            <v>13.407774774774776</v>
          </cell>
          <cell r="L39">
            <v>28.504020169491522</v>
          </cell>
          <cell r="M39">
            <v>11.843219647887324</v>
          </cell>
        </row>
        <row r="40">
          <cell r="E40">
            <v>32.743362831858413</v>
          </cell>
          <cell r="F40">
            <v>37.610619469026553</v>
          </cell>
          <cell r="G40">
            <v>39.93</v>
          </cell>
          <cell r="H40">
            <v>40</v>
          </cell>
          <cell r="I40">
            <v>40</v>
          </cell>
          <cell r="J40">
            <v>100.17530678687703</v>
          </cell>
          <cell r="K40">
            <v>100</v>
          </cell>
          <cell r="L40">
            <v>122.16216216216213</v>
          </cell>
          <cell r="M40">
            <v>106.35294117647058</v>
          </cell>
        </row>
        <row r="41">
          <cell r="E41">
            <v>4211.5044247787609</v>
          </cell>
          <cell r="F41">
            <v>12564.1592920354</v>
          </cell>
          <cell r="G41">
            <v>13288.98</v>
          </cell>
          <cell r="H41">
            <v>92344</v>
          </cell>
          <cell r="I41">
            <v>107720.90159342063</v>
          </cell>
          <cell r="J41">
            <v>810.60323360724919</v>
          </cell>
          <cell r="K41">
            <v>116.65176036712795</v>
          </cell>
          <cell r="L41">
            <v>2557.7772389276174</v>
          </cell>
          <cell r="M41">
            <v>857.36657017478637</v>
          </cell>
        </row>
        <row r="42">
          <cell r="E42">
            <v>918.58407079646031</v>
          </cell>
          <cell r="F42">
            <v>1096.4601769911505</v>
          </cell>
          <cell r="G42">
            <v>295.7</v>
          </cell>
          <cell r="H42">
            <v>725</v>
          </cell>
          <cell r="I42">
            <v>1523.413</v>
          </cell>
          <cell r="J42">
            <v>515.18870476834627</v>
          </cell>
          <cell r="K42">
            <v>210.12593103448273</v>
          </cell>
          <cell r="L42">
            <v>165.84361175337185</v>
          </cell>
          <cell r="M42">
            <v>138.9392001614205</v>
          </cell>
        </row>
        <row r="43">
          <cell r="E43">
            <v>870.79646017699122</v>
          </cell>
          <cell r="F43">
            <v>1518.5840707964603</v>
          </cell>
          <cell r="G43">
            <v>1057</v>
          </cell>
          <cell r="H43">
            <v>1976</v>
          </cell>
          <cell r="I43">
            <v>2038.47199</v>
          </cell>
          <cell r="J43">
            <v>192.85449290444654</v>
          </cell>
          <cell r="K43">
            <v>103.16153795546559</v>
          </cell>
          <cell r="L43">
            <v>234.09281998983738</v>
          </cell>
          <cell r="M43">
            <v>134.2350436305361</v>
          </cell>
        </row>
        <row r="44">
          <cell r="F44">
            <v>710.6194690265487</v>
          </cell>
          <cell r="G44">
            <v>679</v>
          </cell>
          <cell r="H44">
            <v>264</v>
          </cell>
          <cell r="I44">
            <v>542.11282499999993</v>
          </cell>
          <cell r="J44">
            <v>79.839885861561115</v>
          </cell>
          <cell r="K44">
            <v>205.34576704545452</v>
          </cell>
          <cell r="L44">
            <v>0</v>
          </cell>
          <cell r="M44">
            <v>76.287358935242821</v>
          </cell>
        </row>
        <row r="45">
          <cell r="G45">
            <v>371.5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E46">
            <v>359.2920353982301</v>
          </cell>
          <cell r="F46">
            <v>579.64601769911508</v>
          </cell>
          <cell r="G46">
            <v>142.88</v>
          </cell>
          <cell r="H46">
            <v>935</v>
          </cell>
          <cell r="I46">
            <v>2206.6385432881357</v>
          </cell>
          <cell r="J46">
            <v>1544.3998763214836</v>
          </cell>
          <cell r="K46">
            <v>236.00412227680593</v>
          </cell>
          <cell r="L46">
            <v>614.16294431418555</v>
          </cell>
          <cell r="M46">
            <v>380.68726013978522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E48">
            <v>203.53982300884957</v>
          </cell>
          <cell r="F48">
            <v>666.37168141592929</v>
          </cell>
          <cell r="G48">
            <v>247.3</v>
          </cell>
          <cell r="H48">
            <v>228</v>
          </cell>
          <cell r="I48">
            <v>1169.5153500000001</v>
          </cell>
          <cell r="J48">
            <v>472.91360695511526</v>
          </cell>
          <cell r="K48">
            <v>512.94532894736847</v>
          </cell>
          <cell r="L48">
            <v>574.58797630434788</v>
          </cell>
          <cell r="M48">
            <v>175.50495956175297</v>
          </cell>
        </row>
        <row r="49">
          <cell r="E49">
            <v>200</v>
          </cell>
          <cell r="F49">
            <v>158.40707964601771</v>
          </cell>
          <cell r="G49">
            <v>296.7</v>
          </cell>
          <cell r="H49">
            <v>250</v>
          </cell>
          <cell r="I49">
            <v>317.68299999999999</v>
          </cell>
          <cell r="J49">
            <v>107.07212672733402</v>
          </cell>
          <cell r="K49">
            <v>127.0732</v>
          </cell>
          <cell r="L49">
            <v>158.8415</v>
          </cell>
          <cell r="M49">
            <v>200.54848603351957</v>
          </cell>
        </row>
        <row r="50">
          <cell r="E50">
            <v>468.14159292035401</v>
          </cell>
          <cell r="F50">
            <v>2860.4424778761068</v>
          </cell>
          <cell r="G50">
            <v>681.6</v>
          </cell>
          <cell r="H50">
            <v>3497</v>
          </cell>
          <cell r="I50">
            <v>3470.0727090999999</v>
          </cell>
          <cell r="J50">
            <v>509.10691154636146</v>
          </cell>
          <cell r="K50">
            <v>99.229988821847286</v>
          </cell>
          <cell r="L50">
            <v>741.24426489281655</v>
          </cell>
          <cell r="M50">
            <v>121.31244504789156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F52">
            <v>2162.8318584070798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E53">
            <v>1191.1504424778761</v>
          </cell>
          <cell r="F53">
            <v>2810.7964601769913</v>
          </cell>
          <cell r="G53">
            <v>9517.2999999999993</v>
          </cell>
          <cell r="H53">
            <v>84469</v>
          </cell>
          <cell r="I53">
            <v>96452.994176032487</v>
          </cell>
          <cell r="J53">
            <v>1013.4491313296049</v>
          </cell>
          <cell r="K53">
            <v>114.1874464904669</v>
          </cell>
          <cell r="L53">
            <v>8097.4653357293246</v>
          </cell>
          <cell r="M53">
            <v>3431.5182740040518</v>
          </cell>
        </row>
        <row r="54">
          <cell r="E54">
            <v>3886.4955752212391</v>
          </cell>
          <cell r="F54">
            <v>10135.265486725664</v>
          </cell>
          <cell r="G54">
            <v>924.82</v>
          </cell>
          <cell r="H54">
            <v>4591</v>
          </cell>
          <cell r="I54">
            <v>236.64614999999998</v>
          </cell>
          <cell r="J54">
            <v>25.588346921563108</v>
          </cell>
          <cell r="K54">
            <v>5.1545665432367676</v>
          </cell>
          <cell r="L54">
            <v>6.0889339874400576</v>
          </cell>
          <cell r="M54">
            <v>2.3348786502922847</v>
          </cell>
        </row>
        <row r="55">
          <cell r="E55">
            <v>88.495575221238951</v>
          </cell>
          <cell r="F55">
            <v>395.13274336283189</v>
          </cell>
          <cell r="G55">
            <v>263.60000000000002</v>
          </cell>
          <cell r="H55">
            <v>66</v>
          </cell>
          <cell r="I55">
            <v>121.64615000000002</v>
          </cell>
          <cell r="J55">
            <v>46.148008345978759</v>
          </cell>
          <cell r="K55">
            <v>184.31234848484851</v>
          </cell>
          <cell r="L55">
            <v>137.4601495</v>
          </cell>
          <cell r="M55">
            <v>30.786147704367306</v>
          </cell>
        </row>
        <row r="56">
          <cell r="F56">
            <v>7845.132743362833</v>
          </cell>
          <cell r="H56">
            <v>3913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624.99999999999989</v>
          </cell>
          <cell r="F57">
            <v>618.99999999999989</v>
          </cell>
          <cell r="G57">
            <v>656.25</v>
          </cell>
          <cell r="H57">
            <v>611.99999999999989</v>
          </cell>
          <cell r="I57">
            <v>114.99999999999997</v>
          </cell>
          <cell r="J57">
            <v>17.523809523809518</v>
          </cell>
          <cell r="K57">
            <v>18.790849673202615</v>
          </cell>
          <cell r="L57">
            <v>18.399999999999999</v>
          </cell>
          <cell r="M57">
            <v>18.578352180936992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E60">
            <v>510.95964151743789</v>
          </cell>
          <cell r="F60">
            <v>506.05442895887046</v>
          </cell>
          <cell r="G60">
            <v>538.125</v>
          </cell>
          <cell r="H60">
            <v>500.33168097387511</v>
          </cell>
          <cell r="I60">
            <v>94.016574039208564</v>
          </cell>
          <cell r="J60">
            <v>17.471140355718202</v>
          </cell>
          <cell r="K60">
            <v>18.790849673202615</v>
          </cell>
          <cell r="L60">
            <v>18.399999999999999</v>
          </cell>
          <cell r="M60">
            <v>18.578352180936992</v>
          </cell>
        </row>
        <row r="61">
          <cell r="E61">
            <v>114.04035848256204</v>
          </cell>
          <cell r="F61">
            <v>112.94557104112944</v>
          </cell>
          <cell r="G61">
            <v>118.125</v>
          </cell>
          <cell r="H61">
            <v>111.66831902612475</v>
          </cell>
          <cell r="I61">
            <v>20.983425960791415</v>
          </cell>
          <cell r="J61">
            <v>17.763746845114426</v>
          </cell>
          <cell r="K61">
            <v>18.790849673202615</v>
          </cell>
          <cell r="L61">
            <v>18.399999999999999</v>
          </cell>
          <cell r="M61">
            <v>18.578352180936996</v>
          </cell>
        </row>
        <row r="62">
          <cell r="E62">
            <v>3173</v>
          </cell>
          <cell r="F62">
            <v>1276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G63">
            <v>4.97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87562.357643445328</v>
          </cell>
          <cell r="F64">
            <v>124261.35631317802</v>
          </cell>
          <cell r="G64">
            <v>121899.26770220659</v>
          </cell>
          <cell r="H64">
            <v>208824.65902357714</v>
          </cell>
          <cell r="I64">
            <v>250404.00775335304</v>
          </cell>
          <cell r="J64">
            <v>205.41879575936147</v>
          </cell>
          <cell r="K64">
            <v>119.91112971245481</v>
          </cell>
          <cell r="L64">
            <v>285.9722082552874</v>
          </cell>
          <cell r="M64">
            <v>201.51398245022816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69312.244873050324</v>
          </cell>
          <cell r="F67">
            <v>98787.40652534581</v>
          </cell>
          <cell r="G67">
            <v>96708.629026740295</v>
          </cell>
          <cell r="H67">
            <v>159419.07204005332</v>
          </cell>
          <cell r="I67">
            <v>199520.20476163572</v>
          </cell>
          <cell r="J67">
            <v>206.31065373335781</v>
          </cell>
          <cell r="K67">
            <v>125.15453904505678</v>
          </cell>
          <cell r="L67">
            <v>287.85708084779156</v>
          </cell>
          <cell r="M67">
            <v>201.96927096212914</v>
          </cell>
        </row>
        <row r="68">
          <cell r="E68">
            <v>18250.035170394989</v>
          </cell>
          <cell r="F68">
            <v>24943.946387832206</v>
          </cell>
          <cell r="G68">
            <v>24479.765859904961</v>
          </cell>
          <cell r="H68">
            <v>36264.471045235798</v>
          </cell>
          <cell r="I68">
            <v>46446.746150294442</v>
          </cell>
          <cell r="J68">
            <v>189.73525488807419</v>
          </cell>
          <cell r="K68">
            <v>128.07782606937081</v>
          </cell>
          <cell r="L68">
            <v>254.50222816907146</v>
          </cell>
          <cell r="M68">
            <v>186.20448195379149</v>
          </cell>
        </row>
        <row r="70">
          <cell r="E70">
            <v>0</v>
          </cell>
          <cell r="F70">
            <v>0</v>
          </cell>
          <cell r="G70">
            <v>4671.32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G77">
            <v>4671.32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18736.944210526319</v>
          </cell>
          <cell r="F83">
            <v>20211.846578947367</v>
          </cell>
          <cell r="G83">
            <v>26608.148441528057</v>
          </cell>
          <cell r="H83">
            <v>21900.152550378953</v>
          </cell>
          <cell r="I83">
            <v>23036.180054503788</v>
          </cell>
          <cell r="J83">
            <v>86.575659727418682</v>
          </cell>
          <cell r="K83">
            <v>105.18730406791244</v>
          </cell>
          <cell r="L83">
            <v>122.9452348028137</v>
          </cell>
          <cell r="M83">
            <v>113.97365383971518</v>
          </cell>
        </row>
        <row r="84">
          <cell r="E84">
            <v>4496.8666105263164</v>
          </cell>
          <cell r="F84">
            <v>4850.843178947368</v>
          </cell>
          <cell r="G84">
            <v>6385.9556259667334</v>
          </cell>
          <cell r="H84">
            <v>5256.0366120909484</v>
          </cell>
          <cell r="I84">
            <v>5528.6832130809089</v>
          </cell>
          <cell r="J84">
            <v>86.575659727418682</v>
          </cell>
          <cell r="K84">
            <v>105.18730406791244</v>
          </cell>
          <cell r="L84">
            <v>122.94523480281367</v>
          </cell>
          <cell r="M84">
            <v>113.97365383971518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E87">
            <v>0.81753542642790067</v>
          </cell>
          <cell r="F87">
            <v>0.81753542642790067</v>
          </cell>
          <cell r="G87">
            <v>0.81753542642790067</v>
          </cell>
          <cell r="H87">
            <v>0.81753542642790067</v>
          </cell>
          <cell r="I87">
            <v>18824.562431016675</v>
          </cell>
          <cell r="J87">
            <v>2302598.9850088577</v>
          </cell>
          <cell r="K87">
            <v>2302598.9850088577</v>
          </cell>
          <cell r="L87">
            <v>2302598.9850088577</v>
          </cell>
          <cell r="M87">
            <v>2302598.9850088577</v>
          </cell>
        </row>
        <row r="88">
          <cell r="E88">
            <v>0.18246457357209925</v>
          </cell>
          <cell r="F88">
            <v>0.18246457357209925</v>
          </cell>
          <cell r="G88">
            <v>0.18246457357209925</v>
          </cell>
          <cell r="H88">
            <v>0.18246457357209925</v>
          </cell>
          <cell r="I88">
            <v>4211.6176234871145</v>
          </cell>
          <cell r="J88">
            <v>2308183.7427597591</v>
          </cell>
          <cell r="K88">
            <v>2308183.7427597591</v>
          </cell>
          <cell r="L88">
            <v>2308183.7427597591</v>
          </cell>
          <cell r="M88">
            <v>2308183.7427597591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4496.8666105263164</v>
          </cell>
          <cell r="F92">
            <v>4850.843178947368</v>
          </cell>
          <cell r="G92">
            <v>11057.275625966733</v>
          </cell>
          <cell r="H92">
            <v>5256.0366120909484</v>
          </cell>
          <cell r="I92">
            <v>5528.6832130809089</v>
          </cell>
          <cell r="J92">
            <v>50.000410590267244</v>
          </cell>
          <cell r="K92">
            <v>105.18730406791244</v>
          </cell>
          <cell r="L92">
            <v>122.94523480281367</v>
          </cell>
          <cell r="M92">
            <v>113.97365383971518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0.81753542642790067</v>
          </cell>
          <cell r="F95">
            <v>0.81753542642790067</v>
          </cell>
          <cell r="G95">
            <v>3819.7871236076085</v>
          </cell>
          <cell r="H95">
            <v>0.81753542642790067</v>
          </cell>
          <cell r="I95">
            <v>18824.562431016675</v>
          </cell>
          <cell r="J95">
            <v>492.81705555459763</v>
          </cell>
          <cell r="K95">
            <v>2302598.9850088577</v>
          </cell>
          <cell r="L95">
            <v>2302598.9850088577</v>
          </cell>
          <cell r="M95">
            <v>2302598.9850088577</v>
          </cell>
        </row>
        <row r="96">
          <cell r="E96">
            <v>0.18246457357209925</v>
          </cell>
          <cell r="F96">
            <v>0.18246457357209925</v>
          </cell>
          <cell r="G96">
            <v>852.53287639239079</v>
          </cell>
          <cell r="H96">
            <v>0.18246457357209925</v>
          </cell>
          <cell r="I96">
            <v>4211.6176234871145</v>
          </cell>
          <cell r="J96">
            <v>494.01234135499254</v>
          </cell>
          <cell r="K96">
            <v>2308183.7427597591</v>
          </cell>
          <cell r="L96">
            <v>2308183.7427597591</v>
          </cell>
          <cell r="M96">
            <v>2308183.7427597591</v>
          </cell>
        </row>
        <row r="98">
          <cell r="E98">
            <v>92059.224253971639</v>
          </cell>
          <cell r="F98">
            <v>129112.19949212539</v>
          </cell>
          <cell r="G98">
            <v>132956.54332817331</v>
          </cell>
          <cell r="H98">
            <v>214080.69563566809</v>
          </cell>
          <cell r="I98">
            <v>255932.69096643396</v>
          </cell>
          <cell r="J98">
            <v>192.49349039913116</v>
          </cell>
          <cell r="K98">
            <v>119.54963534030712</v>
          </cell>
          <cell r="L98">
            <v>278.008741699116</v>
          </cell>
          <cell r="M98">
            <v>198.22502596436939</v>
          </cell>
        </row>
        <row r="101">
          <cell r="E101">
            <v>5.1356161843398462</v>
          </cell>
          <cell r="F101">
            <v>3.9037423402346465</v>
          </cell>
          <cell r="G101">
            <v>9.0708302308911879</v>
          </cell>
          <cell r="H101">
            <v>2.516961663755199</v>
          </cell>
          <cell r="I101">
            <v>2.2079052418867993</v>
          </cell>
          <cell r="J101">
            <v>24.340718387250398</v>
          </cell>
          <cell r="K101">
            <v>87.721051682316812</v>
          </cell>
          <cell r="L101">
            <v>42.99202204049859</v>
          </cell>
          <cell r="M101">
            <v>56.558682655118218</v>
          </cell>
        </row>
        <row r="102">
          <cell r="E102">
            <v>10.969826675512943</v>
          </cell>
          <cell r="F102">
            <v>15.385079133574838</v>
          </cell>
          <cell r="G102">
            <v>15.843173212731744</v>
          </cell>
          <cell r="H102">
            <v>25.509970833750561</v>
          </cell>
          <cell r="I102">
            <v>30.557521869470015</v>
          </cell>
          <cell r="J102">
            <v>192.87500969132662</v>
          </cell>
          <cell r="K102">
            <v>119.78658097500204</v>
          </cell>
          <cell r="L102">
            <v>278.55975097292196</v>
          </cell>
          <cell r="M102">
            <v>198.61790507651259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E121">
            <v>26.4</v>
          </cell>
          <cell r="F121">
            <v>26.4</v>
          </cell>
          <cell r="G121">
            <v>26.4</v>
          </cell>
          <cell r="H121">
            <v>26.4</v>
          </cell>
          <cell r="I121">
            <v>26.4</v>
          </cell>
          <cell r="J121">
            <v>100</v>
          </cell>
          <cell r="K121">
            <v>100</v>
          </cell>
          <cell r="L121">
            <v>100</v>
          </cell>
          <cell r="M121">
            <v>100</v>
          </cell>
        </row>
        <row r="123">
          <cell r="E123">
            <v>8392.0400000000009</v>
          </cell>
          <cell r="F123">
            <v>8392.0400000000009</v>
          </cell>
          <cell r="G123">
            <v>8392.0400000000009</v>
          </cell>
          <cell r="H123">
            <v>8392.0400000000009</v>
          </cell>
          <cell r="I123">
            <v>8375.44</v>
          </cell>
          <cell r="J123">
            <v>99.802193507180618</v>
          </cell>
          <cell r="K123">
            <v>99.802193507180618</v>
          </cell>
          <cell r="L123">
            <v>99.802193507180618</v>
          </cell>
          <cell r="M123">
            <v>99.802193507180618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E126">
            <v>6860.79</v>
          </cell>
          <cell r="F126">
            <v>6860.79</v>
          </cell>
          <cell r="G126">
            <v>6860.79</v>
          </cell>
          <cell r="H126">
            <v>6860.79</v>
          </cell>
          <cell r="I126">
            <v>6844.1900000000005</v>
          </cell>
          <cell r="J126">
            <v>99.758045356292797</v>
          </cell>
          <cell r="K126">
            <v>99.758045356292797</v>
          </cell>
          <cell r="L126">
            <v>99.758045356292797</v>
          </cell>
          <cell r="M126">
            <v>99.758045356292797</v>
          </cell>
        </row>
        <row r="127">
          <cell r="E127">
            <v>1531.25</v>
          </cell>
          <cell r="F127">
            <v>1531.25</v>
          </cell>
          <cell r="G127">
            <v>1531.25</v>
          </cell>
          <cell r="H127">
            <v>1531.25</v>
          </cell>
          <cell r="I127">
            <v>1531.25</v>
          </cell>
          <cell r="J127">
            <v>100</v>
          </cell>
          <cell r="K127">
            <v>100</v>
          </cell>
          <cell r="L127">
            <v>100</v>
          </cell>
          <cell r="M127">
            <v>100</v>
          </cell>
        </row>
      </sheetData>
      <sheetData sheetId="8" refreshError="1">
        <row r="9">
          <cell r="E9">
            <v>407</v>
          </cell>
          <cell r="F9">
            <v>407</v>
          </cell>
          <cell r="G9">
            <v>414</v>
          </cell>
          <cell r="H9">
            <v>414</v>
          </cell>
          <cell r="I9">
            <v>468</v>
          </cell>
        </row>
        <row r="11">
          <cell r="E11">
            <v>407</v>
          </cell>
          <cell r="F11">
            <v>407</v>
          </cell>
          <cell r="G11">
            <v>414</v>
          </cell>
          <cell r="H11">
            <v>414</v>
          </cell>
          <cell r="I11">
            <v>468</v>
          </cell>
        </row>
        <row r="13">
          <cell r="E13">
            <v>407</v>
          </cell>
          <cell r="F13">
            <v>407</v>
          </cell>
          <cell r="G13">
            <v>414</v>
          </cell>
          <cell r="H13">
            <v>414</v>
          </cell>
          <cell r="I13">
            <v>468</v>
          </cell>
        </row>
        <row r="16">
          <cell r="E16">
            <v>407</v>
          </cell>
          <cell r="F16">
            <v>444</v>
          </cell>
          <cell r="G16">
            <v>414</v>
          </cell>
          <cell r="H16">
            <v>444</v>
          </cell>
          <cell r="I16">
            <v>468</v>
          </cell>
        </row>
        <row r="18">
          <cell r="E18">
            <v>3115.89</v>
          </cell>
          <cell r="F18">
            <v>3115.89</v>
          </cell>
          <cell r="G18">
            <v>3412.26</v>
          </cell>
          <cell r="H18">
            <v>3412.26</v>
          </cell>
          <cell r="I18">
            <v>3527.5</v>
          </cell>
        </row>
        <row r="19">
          <cell r="E19">
            <v>5.25</v>
          </cell>
          <cell r="F19">
            <v>5.25</v>
          </cell>
          <cell r="G19">
            <v>5.25</v>
          </cell>
          <cell r="H19">
            <v>5.25</v>
          </cell>
          <cell r="I19">
            <v>5.3201280081399034</v>
          </cell>
        </row>
        <row r="20">
          <cell r="E20">
            <v>1.35</v>
          </cell>
          <cell r="F20">
            <v>1.4961</v>
          </cell>
          <cell r="G20">
            <v>1.38</v>
          </cell>
          <cell r="H20">
            <v>1.51</v>
          </cell>
          <cell r="I20">
            <v>1.696632612396378</v>
          </cell>
        </row>
        <row r="23">
          <cell r="E23">
            <v>3.6</v>
          </cell>
          <cell r="F23">
            <v>6.6</v>
          </cell>
          <cell r="G23">
            <v>6.6</v>
          </cell>
          <cell r="H23">
            <v>6.6</v>
          </cell>
          <cell r="I23">
            <v>6.6</v>
          </cell>
        </row>
        <row r="26">
          <cell r="E26">
            <v>20</v>
          </cell>
          <cell r="F26">
            <v>14.5</v>
          </cell>
          <cell r="G26">
            <v>35.54</v>
          </cell>
          <cell r="H26">
            <v>27.5</v>
          </cell>
          <cell r="I26">
            <v>40</v>
          </cell>
        </row>
        <row r="29">
          <cell r="E29">
            <v>15</v>
          </cell>
          <cell r="F29">
            <v>11</v>
          </cell>
          <cell r="G29">
            <v>15</v>
          </cell>
          <cell r="H29">
            <v>15</v>
          </cell>
          <cell r="I29">
            <v>20</v>
          </cell>
        </row>
        <row r="32">
          <cell r="E32">
            <v>33</v>
          </cell>
          <cell r="F32">
            <v>15</v>
          </cell>
          <cell r="G32">
            <v>33</v>
          </cell>
          <cell r="H32">
            <v>33</v>
          </cell>
          <cell r="I32">
            <v>33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/>
      <sheetData sheetId="10" refreshError="1">
        <row r="11">
          <cell r="D11">
            <v>20114.53</v>
          </cell>
          <cell r="I11">
            <v>460.2</v>
          </cell>
        </row>
        <row r="12">
          <cell r="D12">
            <v>134612.63</v>
          </cell>
          <cell r="I12">
            <v>2511.1</v>
          </cell>
        </row>
        <row r="16">
          <cell r="D16">
            <v>162031.72</v>
          </cell>
          <cell r="I16">
            <v>5065.5</v>
          </cell>
        </row>
        <row r="17">
          <cell r="D17">
            <v>43071.72</v>
          </cell>
          <cell r="E17">
            <v>2297.29</v>
          </cell>
          <cell r="I17">
            <v>1356.1</v>
          </cell>
        </row>
        <row r="20">
          <cell r="D20">
            <v>0</v>
          </cell>
          <cell r="I20">
            <v>0</v>
          </cell>
        </row>
        <row r="21">
          <cell r="D21">
            <v>129457.68</v>
          </cell>
          <cell r="E21">
            <v>866.7</v>
          </cell>
          <cell r="I21">
            <v>3677.54</v>
          </cell>
        </row>
        <row r="22">
          <cell r="D22">
            <v>0</v>
          </cell>
          <cell r="I22">
            <v>0</v>
          </cell>
        </row>
      </sheetData>
      <sheetData sheetId="11" refreshError="1">
        <row r="8">
          <cell r="E8">
            <v>87562.280043445309</v>
          </cell>
          <cell r="F8">
            <v>123731.35291317801</v>
          </cell>
          <cell r="G8">
            <v>121188.39488664526</v>
          </cell>
          <cell r="H8">
            <v>195683.54308528913</v>
          </cell>
          <cell r="I8">
            <v>245966.95091193015</v>
          </cell>
          <cell r="J8">
            <v>2.0296246281832326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69312.244873050324</v>
          </cell>
          <cell r="F10">
            <v>98787.40652534581</v>
          </cell>
          <cell r="G10">
            <v>96708.629026740295</v>
          </cell>
          <cell r="H10">
            <v>159419.07204005332</v>
          </cell>
          <cell r="I10">
            <v>199520.20476163572</v>
          </cell>
          <cell r="J10">
            <v>2.063106537333578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69312.244873050324</v>
          </cell>
          <cell r="F13">
            <v>98787.40652534581</v>
          </cell>
          <cell r="G13">
            <v>96708.629026740295</v>
          </cell>
          <cell r="H13">
            <v>159419.07204005332</v>
          </cell>
          <cell r="I13">
            <v>199520.20476163572</v>
          </cell>
          <cell r="J13">
            <v>2.063106537333578</v>
          </cell>
        </row>
        <row r="14">
          <cell r="E14">
            <v>18250.035170394989</v>
          </cell>
          <cell r="F14">
            <v>24943.946387832206</v>
          </cell>
          <cell r="G14">
            <v>24479.765859904961</v>
          </cell>
          <cell r="H14">
            <v>36264.471045235798</v>
          </cell>
          <cell r="I14">
            <v>46446.746150294442</v>
          </cell>
          <cell r="J14">
            <v>1.8973525488807419</v>
          </cell>
        </row>
        <row r="15">
          <cell r="E15">
            <v>0.99999999999999989</v>
          </cell>
          <cell r="F15">
            <v>0.99999999999999989</v>
          </cell>
          <cell r="G15">
            <v>4672.32</v>
          </cell>
          <cell r="H15">
            <v>0.99999999999999989</v>
          </cell>
          <cell r="I15">
            <v>23036.180054503791</v>
          </cell>
          <cell r="J15">
            <v>4.9303515286846347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0.81753542642790067</v>
          </cell>
          <cell r="F17">
            <v>0.81753542642790067</v>
          </cell>
          <cell r="G17">
            <v>3819.7871236076085</v>
          </cell>
          <cell r="H17">
            <v>0.81753542642790067</v>
          </cell>
          <cell r="I17">
            <v>18824.562431016675</v>
          </cell>
          <cell r="J17">
            <v>4.9281705555459761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0.81753542642790067</v>
          </cell>
          <cell r="F20">
            <v>0.81753542642790067</v>
          </cell>
          <cell r="G20">
            <v>3819.7871236076085</v>
          </cell>
          <cell r="H20">
            <v>0.81753542642790067</v>
          </cell>
          <cell r="I20">
            <v>18824.562431016675</v>
          </cell>
          <cell r="J20">
            <v>4.9281705555459761</v>
          </cell>
        </row>
        <row r="21">
          <cell r="E21">
            <v>0.18246457357209925</v>
          </cell>
          <cell r="F21">
            <v>0.18246457357209925</v>
          </cell>
          <cell r="G21">
            <v>852.53287639239079</v>
          </cell>
          <cell r="H21">
            <v>0.18246457357209925</v>
          </cell>
          <cell r="I21">
            <v>4211.6176234871145</v>
          </cell>
          <cell r="J21">
            <v>4.9401234135499257</v>
          </cell>
        </row>
        <row r="22">
          <cell r="E22">
            <v>1.1420442678101064E-3</v>
          </cell>
          <cell r="F22">
            <v>8.0820259090005865E-4</v>
          </cell>
          <cell r="G22">
            <v>3.8554186680748592</v>
          </cell>
          <cell r="H22">
            <v>5.1102917712612527E-4</v>
          </cell>
          <cell r="I22">
            <v>9.3655590594982101</v>
          </cell>
          <cell r="J22">
            <v>2.4291937830385488</v>
          </cell>
        </row>
        <row r="23">
          <cell r="E23">
            <v>87563.280043445309</v>
          </cell>
          <cell r="F23">
            <v>123732.35291317801</v>
          </cell>
          <cell r="G23">
            <v>125860.71488664526</v>
          </cell>
          <cell r="H23">
            <v>195684.54308528913</v>
          </cell>
          <cell r="I23">
            <v>269003.13096643396</v>
          </cell>
          <cell r="J23">
            <v>2.1373081442347437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69313.062408476748</v>
          </cell>
          <cell r="F25">
            <v>98788.224060772234</v>
          </cell>
          <cell r="G25">
            <v>100528.4161503479</v>
          </cell>
          <cell r="H25">
            <v>159419.88957547976</v>
          </cell>
          <cell r="I25">
            <v>218344.76719265239</v>
          </cell>
          <cell r="J25">
            <v>2.1719706283455333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69313.062408476748</v>
          </cell>
          <cell r="F28">
            <v>98788.224060772234</v>
          </cell>
          <cell r="G28">
            <v>100528.4161503479</v>
          </cell>
          <cell r="H28">
            <v>159419.88957547976</v>
          </cell>
          <cell r="I28">
            <v>218344.76719265239</v>
          </cell>
          <cell r="J28">
            <v>2.1719706283455333</v>
          </cell>
        </row>
        <row r="29">
          <cell r="E29">
            <v>18250.217634968561</v>
          </cell>
          <cell r="F29">
            <v>24944.128852405778</v>
          </cell>
          <cell r="G29">
            <v>25332.298736297351</v>
          </cell>
          <cell r="H29">
            <v>36264.653509809366</v>
          </cell>
          <cell r="I29">
            <v>50658.363773781559</v>
          </cell>
          <cell r="J29">
            <v>1.9997539228919556</v>
          </cell>
        </row>
        <row r="30">
          <cell r="E30">
            <v>217.04231122867182</v>
          </cell>
          <cell r="F30">
            <v>191.71246021160925</v>
          </cell>
          <cell r="G30">
            <v>227.98223572014058</v>
          </cell>
          <cell r="H30">
            <v>202.19246352730849</v>
          </cell>
          <cell r="I30">
            <v>204.45385204778634</v>
          </cell>
          <cell r="J30">
            <v>0.89679729388549168</v>
          </cell>
        </row>
        <row r="31">
          <cell r="E31">
            <v>209.37231122867183</v>
          </cell>
          <cell r="F31">
            <v>186.51246021160927</v>
          </cell>
          <cell r="G31">
            <v>227.98223572014058</v>
          </cell>
          <cell r="H31">
            <v>196.67321352730849</v>
          </cell>
          <cell r="I31">
            <v>198.87885204778635</v>
          </cell>
          <cell r="J31">
            <v>0.87234363422911576</v>
          </cell>
        </row>
        <row r="32">
          <cell r="E32">
            <v>209.37231122867183</v>
          </cell>
          <cell r="F32">
            <v>186.51246021160927</v>
          </cell>
          <cell r="G32">
            <v>227.98223572014058</v>
          </cell>
          <cell r="H32">
            <v>196.67321352730849</v>
          </cell>
          <cell r="I32">
            <v>198.87885204778635</v>
          </cell>
          <cell r="J32">
            <v>0.87234363422911576</v>
          </cell>
        </row>
        <row r="33">
          <cell r="E33">
            <v>73.84</v>
          </cell>
          <cell r="F33">
            <v>52.554300000000005</v>
          </cell>
          <cell r="G33">
            <v>77.436999999999998</v>
          </cell>
          <cell r="H33">
            <v>55.944899999999997</v>
          </cell>
          <cell r="I33">
            <v>56.51</v>
          </cell>
          <cell r="J33">
            <v>0.72975451011790227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42617.797052794587</v>
          </cell>
          <cell r="F39">
            <v>61454.65115421098</v>
          </cell>
          <cell r="G39">
            <v>55646.849084631875</v>
          </cell>
          <cell r="H39">
            <v>94401.69120891708</v>
          </cell>
          <cell r="I39">
            <v>127804.6216172836</v>
          </cell>
          <cell r="J39">
            <v>2.2967090449795067</v>
          </cell>
        </row>
        <row r="40">
          <cell r="E40">
            <v>66932.647839294979</v>
          </cell>
          <cell r="F40">
            <v>114602.47604207619</v>
          </cell>
          <cell r="G40">
            <v>89342.626277425064</v>
          </cell>
          <cell r="H40">
            <v>291484.03620539908</v>
          </cell>
          <cell r="I40">
            <v>226999.5898175787</v>
          </cell>
          <cell r="J40">
            <v>2.5407758790602797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76.330382781124641</v>
          </cell>
          <cell r="F46">
            <v>149.57563854879297</v>
          </cell>
          <cell r="G46">
            <v>114.45261948732481</v>
          </cell>
          <cell r="H46">
            <v>0</v>
          </cell>
          <cell r="I46">
            <v>237.75810801962365</v>
          </cell>
          <cell r="J46">
            <v>2.077349641140843</v>
          </cell>
        </row>
        <row r="47">
          <cell r="E47">
            <v>138.81096908741264</v>
          </cell>
          <cell r="F47">
            <v>163.74846899484677</v>
          </cell>
          <cell r="G47">
            <v>173.7075663112625</v>
          </cell>
          <cell r="H47">
            <v>7.4856099232881737E-2</v>
          </cell>
          <cell r="I47">
            <v>422.26631329098717</v>
          </cell>
          <cell r="J47">
            <v>2.430903398498705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41057.462962473932</v>
          </cell>
          <cell r="F66">
            <v>47330.106027491223</v>
          </cell>
          <cell r="G66">
            <v>57688.800676242216</v>
          </cell>
          <cell r="H66">
            <v>159419.88957547976</v>
          </cell>
          <cell r="I66">
            <v>103274.59807331492</v>
          </cell>
          <cell r="J66">
            <v>1.7902018565597628</v>
          </cell>
        </row>
      </sheetData>
      <sheetData sheetId="12" refreshError="1">
        <row r="8">
          <cell r="E8">
            <v>1208.0999999999999</v>
          </cell>
          <cell r="F8">
            <v>1208.58</v>
          </cell>
          <cell r="G8">
            <v>1321.55</v>
          </cell>
          <cell r="H8">
            <v>1303.26</v>
          </cell>
          <cell r="I8">
            <v>1394.4882</v>
          </cell>
        </row>
      </sheetData>
      <sheetData sheetId="13"/>
      <sheetData sheetId="14"/>
      <sheetData sheetId="15"/>
      <sheetData sheetId="16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17."/>
      <sheetName val="17 СМУП"/>
      <sheetName val="17 СЭИ"/>
      <sheetName val="1.17.1."/>
      <sheetName val="СЭИ"/>
      <sheetName val="СМУП"/>
      <sheetName val="Лист1"/>
      <sheetName val="Расчет затрат на 1 ТП- прил.1."/>
      <sheetName val="УАЗ"/>
      <sheetName val="ФОТ-необходимо заполнить"/>
      <sheetName val="НВВ план"/>
      <sheetName val="Кол-во заявок план"/>
      <sheetName val="расчет выпадающих по ТП"/>
      <sheetName val="НВВ факт"/>
      <sheetName val="Кол-во заявок факт"/>
      <sheetName val="Main"/>
      <sheetName val="Tit"/>
    </sheetNames>
    <sheetDataSet>
      <sheetData sheetId="0" refreshError="1"/>
      <sheetData sheetId="1" refreshError="1">
        <row r="9">
          <cell r="E9">
            <v>30728</v>
          </cell>
          <cell r="F9">
            <v>30728</v>
          </cell>
          <cell r="G9">
            <v>27997.18</v>
          </cell>
          <cell r="H9">
            <v>4210.2479999999996</v>
          </cell>
          <cell r="J9">
            <v>37007.379999999997</v>
          </cell>
        </row>
        <row r="10">
          <cell r="E10">
            <v>5202</v>
          </cell>
          <cell r="F10">
            <v>5202</v>
          </cell>
          <cell r="G10">
            <v>9367.882223999999</v>
          </cell>
          <cell r="H10">
            <v>3307.8580000000002</v>
          </cell>
          <cell r="J10">
            <v>9367.8799999999992</v>
          </cell>
        </row>
        <row r="11">
          <cell r="E11">
            <v>380784</v>
          </cell>
          <cell r="F11">
            <v>380784</v>
          </cell>
          <cell r="G11">
            <v>380784</v>
          </cell>
          <cell r="H11">
            <v>48300.825870000008</v>
          </cell>
          <cell r="J11">
            <v>359830.36</v>
          </cell>
        </row>
        <row r="13">
          <cell r="E13">
            <v>8888</v>
          </cell>
          <cell r="F13">
            <v>8888</v>
          </cell>
          <cell r="G13">
            <v>58811.5</v>
          </cell>
          <cell r="H13">
            <v>61.353999999999999</v>
          </cell>
          <cell r="J13">
            <v>9981.19</v>
          </cell>
        </row>
        <row r="14">
          <cell r="E14">
            <v>27123</v>
          </cell>
          <cell r="F14">
            <v>27123</v>
          </cell>
          <cell r="G14">
            <v>29835.3</v>
          </cell>
          <cell r="H14">
            <v>380.524</v>
          </cell>
          <cell r="J14">
            <v>44183.43</v>
          </cell>
        </row>
        <row r="15">
          <cell r="E15">
            <v>1528</v>
          </cell>
          <cell r="F15">
            <v>1528</v>
          </cell>
          <cell r="G15">
            <v>1680.8</v>
          </cell>
          <cell r="H15">
            <v>158.85900000000001</v>
          </cell>
          <cell r="J15">
            <v>1381.63</v>
          </cell>
        </row>
        <row r="16">
          <cell r="E16">
            <v>1999</v>
          </cell>
          <cell r="F16">
            <v>1999</v>
          </cell>
          <cell r="G16">
            <v>2198.9</v>
          </cell>
          <cell r="H16">
            <v>184.1</v>
          </cell>
          <cell r="J16">
            <v>2195.37</v>
          </cell>
        </row>
        <row r="17">
          <cell r="E17">
            <v>119076</v>
          </cell>
          <cell r="F17">
            <v>119076</v>
          </cell>
          <cell r="G17">
            <v>122185.242552</v>
          </cell>
          <cell r="H17">
            <v>19222.266</v>
          </cell>
          <cell r="J17">
            <v>129475.68</v>
          </cell>
        </row>
        <row r="18">
          <cell r="E18">
            <v>13365</v>
          </cell>
          <cell r="F18">
            <v>13365</v>
          </cell>
          <cell r="G18">
            <v>14701.5</v>
          </cell>
          <cell r="H18">
            <v>601.69600000000003</v>
          </cell>
          <cell r="J18">
            <v>5475.23</v>
          </cell>
        </row>
        <row r="19">
          <cell r="E19">
            <v>299</v>
          </cell>
          <cell r="F19">
            <v>299</v>
          </cell>
          <cell r="G19">
            <v>328.9</v>
          </cell>
          <cell r="H19">
            <v>87.626999999999995</v>
          </cell>
          <cell r="J19">
            <v>309.41000000000003</v>
          </cell>
        </row>
        <row r="20">
          <cell r="E20">
            <v>443</v>
          </cell>
          <cell r="F20">
            <v>443</v>
          </cell>
          <cell r="G20">
            <v>487.3</v>
          </cell>
          <cell r="H20">
            <v>84.313999999999993</v>
          </cell>
          <cell r="J20">
            <v>451.02</v>
          </cell>
        </row>
        <row r="26">
          <cell r="E26">
            <v>16669</v>
          </cell>
          <cell r="F26">
            <v>16669</v>
          </cell>
          <cell r="G26">
            <v>16669</v>
          </cell>
          <cell r="J26">
            <v>2297.3000000000002</v>
          </cell>
        </row>
        <row r="28">
          <cell r="E28">
            <v>0</v>
          </cell>
          <cell r="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</row>
        <row r="30">
          <cell r="E30">
            <v>12</v>
          </cell>
          <cell r="F30">
            <v>12</v>
          </cell>
          <cell r="G30">
            <v>12</v>
          </cell>
        </row>
        <row r="31">
          <cell r="J31">
            <v>2086.5</v>
          </cell>
        </row>
        <row r="32">
          <cell r="E32">
            <v>3061</v>
          </cell>
          <cell r="F32">
            <v>4452</v>
          </cell>
          <cell r="G32">
            <v>4452</v>
          </cell>
          <cell r="J32">
            <v>866.7</v>
          </cell>
        </row>
        <row r="33">
          <cell r="E33">
            <v>347</v>
          </cell>
          <cell r="F33">
            <v>347</v>
          </cell>
          <cell r="G33">
            <v>347</v>
          </cell>
        </row>
        <row r="34">
          <cell r="E34">
            <v>17</v>
          </cell>
          <cell r="F34">
            <v>17</v>
          </cell>
          <cell r="G34">
            <v>17</v>
          </cell>
        </row>
        <row r="39">
          <cell r="F39">
            <v>25829</v>
          </cell>
        </row>
        <row r="40">
          <cell r="F40">
            <v>1738</v>
          </cell>
        </row>
        <row r="41">
          <cell r="F41">
            <v>349309</v>
          </cell>
        </row>
        <row r="43">
          <cell r="F43">
            <v>8826</v>
          </cell>
        </row>
        <row r="44">
          <cell r="F44">
            <v>26742</v>
          </cell>
        </row>
        <row r="45">
          <cell r="F45">
            <v>1381</v>
          </cell>
        </row>
        <row r="46">
          <cell r="F46">
            <v>1815</v>
          </cell>
        </row>
        <row r="47">
          <cell r="F47">
            <v>104994</v>
          </cell>
        </row>
        <row r="48">
          <cell r="F48">
            <v>13111</v>
          </cell>
        </row>
        <row r="49">
          <cell r="F49">
            <v>228</v>
          </cell>
        </row>
        <row r="50">
          <cell r="F50">
            <v>359</v>
          </cell>
        </row>
        <row r="54">
          <cell r="E54">
            <v>16479</v>
          </cell>
          <cell r="F54">
            <v>16479</v>
          </cell>
          <cell r="G54">
            <v>37343.9</v>
          </cell>
          <cell r="H54">
            <v>4210.2479999999996</v>
          </cell>
        </row>
        <row r="55">
          <cell r="E55">
            <v>2495</v>
          </cell>
          <cell r="F55">
            <v>2495</v>
          </cell>
          <cell r="G55">
            <v>10400</v>
          </cell>
          <cell r="H55">
            <v>3307.8580000000002</v>
          </cell>
        </row>
        <row r="56">
          <cell r="E56">
            <v>194692</v>
          </cell>
          <cell r="F56">
            <v>194692</v>
          </cell>
          <cell r="G56">
            <v>214161.2</v>
          </cell>
          <cell r="H56">
            <v>48300.825870000008</v>
          </cell>
        </row>
        <row r="58">
          <cell r="E58">
            <v>2331</v>
          </cell>
          <cell r="F58">
            <v>2331</v>
          </cell>
          <cell r="G58">
            <v>2001.7</v>
          </cell>
          <cell r="H58">
            <v>61.353999999999999</v>
          </cell>
        </row>
        <row r="59">
          <cell r="E59">
            <v>3763</v>
          </cell>
          <cell r="F59">
            <v>3763</v>
          </cell>
          <cell r="G59">
            <v>30688.3</v>
          </cell>
          <cell r="H59">
            <v>380.524</v>
          </cell>
        </row>
        <row r="60">
          <cell r="E60">
            <v>519</v>
          </cell>
          <cell r="F60">
            <v>519</v>
          </cell>
          <cell r="G60">
            <v>570.9</v>
          </cell>
          <cell r="H60">
            <v>158.85900000000001</v>
          </cell>
        </row>
        <row r="61">
          <cell r="E61">
            <v>719</v>
          </cell>
          <cell r="F61">
            <v>719</v>
          </cell>
          <cell r="G61">
            <v>790.9</v>
          </cell>
          <cell r="H61">
            <v>184.1</v>
          </cell>
        </row>
        <row r="62">
          <cell r="E62">
            <v>40186</v>
          </cell>
          <cell r="F62">
            <v>40186</v>
          </cell>
          <cell r="G62">
            <v>205506.7</v>
          </cell>
          <cell r="H62">
            <v>19222.266</v>
          </cell>
        </row>
        <row r="63">
          <cell r="E63">
            <v>2419</v>
          </cell>
          <cell r="F63">
            <v>2419</v>
          </cell>
          <cell r="G63">
            <v>2660.9</v>
          </cell>
          <cell r="H63">
            <v>601.69600000000003</v>
          </cell>
        </row>
        <row r="64">
          <cell r="E64">
            <v>52</v>
          </cell>
          <cell r="F64">
            <v>52</v>
          </cell>
          <cell r="G64">
            <v>57.2</v>
          </cell>
          <cell r="H64">
            <v>87.626999999999995</v>
          </cell>
        </row>
        <row r="65">
          <cell r="E65">
            <v>242</v>
          </cell>
          <cell r="F65">
            <v>242</v>
          </cell>
          <cell r="G65">
            <v>266.2</v>
          </cell>
          <cell r="H65">
            <v>84.313999999999993</v>
          </cell>
        </row>
        <row r="69">
          <cell r="E69">
            <v>1.73</v>
          </cell>
          <cell r="F69">
            <v>1.73</v>
          </cell>
          <cell r="G69">
            <v>1.5543412672332899</v>
          </cell>
          <cell r="H69">
            <v>1.5543412672332899</v>
          </cell>
          <cell r="I69">
            <v>1.55</v>
          </cell>
          <cell r="J69">
            <v>1.55</v>
          </cell>
          <cell r="K69">
            <v>1.55</v>
          </cell>
          <cell r="L69">
            <v>1.55</v>
          </cell>
          <cell r="M69">
            <v>1.55</v>
          </cell>
        </row>
        <row r="70">
          <cell r="E70">
            <v>1.1499999999999999</v>
          </cell>
          <cell r="F70">
            <v>1.1299999999999999</v>
          </cell>
          <cell r="G70">
            <v>0.92850720074039461</v>
          </cell>
          <cell r="H70">
            <v>0.92850720074039461</v>
          </cell>
          <cell r="I70">
            <v>0.92850720074039461</v>
          </cell>
          <cell r="J70">
            <v>0.92850720074039461</v>
          </cell>
          <cell r="K70">
            <v>0.92850720074039461</v>
          </cell>
          <cell r="L70">
            <v>0.92850720074039461</v>
          </cell>
          <cell r="M70">
            <v>0.92850720074039461</v>
          </cell>
        </row>
        <row r="71">
          <cell r="E71">
            <v>4.7</v>
          </cell>
          <cell r="F71">
            <v>4.7</v>
          </cell>
          <cell r="G71">
            <v>4.7</v>
          </cell>
          <cell r="H71">
            <v>2.7490000000000001</v>
          </cell>
          <cell r="I71">
            <v>4.4000000000000004</v>
          </cell>
          <cell r="J71">
            <v>4.4000000000000004</v>
          </cell>
          <cell r="K71">
            <v>4.4000000000000004</v>
          </cell>
          <cell r="L71">
            <v>4.4000000000000004</v>
          </cell>
          <cell r="M71">
            <v>4.4000000000000004</v>
          </cell>
        </row>
        <row r="72">
          <cell r="E72">
            <v>8.24</v>
          </cell>
          <cell r="F72">
            <v>10.6</v>
          </cell>
          <cell r="G72">
            <v>1.9</v>
          </cell>
          <cell r="H72">
            <v>0.75</v>
          </cell>
          <cell r="I72">
            <v>0.2</v>
          </cell>
          <cell r="J72">
            <v>0.2</v>
          </cell>
          <cell r="K72">
            <v>0.2</v>
          </cell>
          <cell r="L72">
            <v>0.2</v>
          </cell>
          <cell r="M72">
            <v>0.2</v>
          </cell>
        </row>
        <row r="73">
          <cell r="E73">
            <v>17.29</v>
          </cell>
          <cell r="F73">
            <v>17.2</v>
          </cell>
          <cell r="G73">
            <v>8.4383888448943036</v>
          </cell>
          <cell r="H73">
            <v>8.4383888448943036</v>
          </cell>
          <cell r="I73">
            <v>8.4383888448943036</v>
          </cell>
          <cell r="J73">
            <v>8.4383888448943036</v>
          </cell>
          <cell r="K73">
            <v>8.4383888448943036</v>
          </cell>
          <cell r="L73">
            <v>8.4383888448943036</v>
          </cell>
          <cell r="M73">
            <v>8.4383888448943036</v>
          </cell>
        </row>
        <row r="74">
          <cell r="E74">
            <v>22.88</v>
          </cell>
          <cell r="F74">
            <v>22.88</v>
          </cell>
          <cell r="G74">
            <v>9.0567699201785992</v>
          </cell>
          <cell r="H74">
            <v>9.0567699201785992</v>
          </cell>
          <cell r="I74">
            <v>9.0567699201785992</v>
          </cell>
          <cell r="J74">
            <v>9.0567699201785992</v>
          </cell>
          <cell r="K74">
            <v>9.0567699201785992</v>
          </cell>
          <cell r="L74">
            <v>9.0567699201785992</v>
          </cell>
          <cell r="M74">
            <v>9.0567699201785992</v>
          </cell>
        </row>
        <row r="75">
          <cell r="E75">
            <v>21.96</v>
          </cell>
          <cell r="F75">
            <v>21.96</v>
          </cell>
          <cell r="G75">
            <v>11.468703314857429</v>
          </cell>
          <cell r="H75">
            <v>11.468703314857429</v>
          </cell>
          <cell r="I75">
            <v>11.468703314857429</v>
          </cell>
          <cell r="J75">
            <v>11.468703314857429</v>
          </cell>
          <cell r="K75">
            <v>11.468703314857429</v>
          </cell>
          <cell r="L75">
            <v>11.468703314857429</v>
          </cell>
          <cell r="M75">
            <v>11.468703314857429</v>
          </cell>
        </row>
        <row r="76">
          <cell r="E76">
            <v>47.71</v>
          </cell>
          <cell r="F76">
            <v>47.71</v>
          </cell>
          <cell r="G76">
            <v>18.566675786407121</v>
          </cell>
          <cell r="H76">
            <v>18.566675786407121</v>
          </cell>
          <cell r="I76">
            <v>18.566675786407121</v>
          </cell>
          <cell r="J76">
            <v>18.566675786407121</v>
          </cell>
          <cell r="K76">
            <v>18.566675786407121</v>
          </cell>
          <cell r="L76">
            <v>18.566675786407121</v>
          </cell>
          <cell r="M76">
            <v>18.566675786407121</v>
          </cell>
        </row>
        <row r="77">
          <cell r="E77">
            <v>8.26</v>
          </cell>
          <cell r="F77">
            <v>8.26</v>
          </cell>
          <cell r="G77">
            <v>2.8237898534648487</v>
          </cell>
          <cell r="H77">
            <v>2.8237898534648487</v>
          </cell>
          <cell r="I77">
            <v>2.8237898534648487</v>
          </cell>
          <cell r="J77">
            <v>2.8237898534648487</v>
          </cell>
          <cell r="K77">
            <v>2.8237898534648487</v>
          </cell>
          <cell r="L77">
            <v>2.8237898534648487</v>
          </cell>
          <cell r="M77">
            <v>2.8237898534648487</v>
          </cell>
        </row>
        <row r="78">
          <cell r="E78">
            <v>32</v>
          </cell>
          <cell r="F78">
            <v>32</v>
          </cell>
          <cell r="G78">
            <v>8.8405907785473712</v>
          </cell>
          <cell r="H78">
            <v>2.1</v>
          </cell>
          <cell r="I78">
            <v>8.8405907785473712</v>
          </cell>
          <cell r="J78">
            <v>8.8405907785473712</v>
          </cell>
          <cell r="K78">
            <v>8.8405907785473712</v>
          </cell>
          <cell r="L78">
            <v>8.8405907785473712</v>
          </cell>
          <cell r="M78">
            <v>8.8405907785473712</v>
          </cell>
        </row>
        <row r="79">
          <cell r="E79">
            <v>85</v>
          </cell>
          <cell r="F79">
            <v>85</v>
          </cell>
          <cell r="G79">
            <v>12.219676493091757</v>
          </cell>
          <cell r="H79">
            <v>11.558999999999999</v>
          </cell>
          <cell r="I79">
            <v>12.219676493091757</v>
          </cell>
          <cell r="J79">
            <v>12.219676493091757</v>
          </cell>
          <cell r="K79">
            <v>12.219676493091757</v>
          </cell>
          <cell r="L79">
            <v>12.219676493091757</v>
          </cell>
          <cell r="M79">
            <v>12.219676493091757</v>
          </cell>
        </row>
        <row r="80">
          <cell r="E80">
            <v>17.36</v>
          </cell>
          <cell r="F80">
            <v>17.36</v>
          </cell>
          <cell r="G80">
            <v>5.4243362920991869</v>
          </cell>
          <cell r="H80">
            <v>5.4243362920991869</v>
          </cell>
          <cell r="I80">
            <v>5.4243362920991869</v>
          </cell>
          <cell r="J80">
            <v>5.4243362920991869</v>
          </cell>
          <cell r="K80">
            <v>5.4243362920991869</v>
          </cell>
          <cell r="L80">
            <v>5.4243362920991869</v>
          </cell>
          <cell r="M80">
            <v>5.4243362920991869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9">
          <cell r="E9">
            <v>30728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анализ роста"/>
      <sheetName val="титул"/>
      <sheetName val="1.2.2.И"/>
      <sheetName val="1.3.И"/>
      <sheetName val="1.4."/>
      <sheetName val="1.5.И"/>
      <sheetName val="1.6.И"/>
      <sheetName val="1.12.а"/>
      <sheetName val="1.12.И"/>
      <sheetName val="1.13.И"/>
      <sheetName val="1.15."/>
      <sheetName val="анализ роста к факту И"/>
      <sheetName val="прочие"/>
      <sheetName val="1.18.2."/>
      <sheetName val="1.16."/>
      <sheetName val="1.16. жкх"/>
      <sheetName val="1.17."/>
      <sheetName val="1.17.1."/>
      <sheetName val="1.17.2."/>
      <sheetName val="1.20."/>
      <sheetName val="1.20.3"/>
      <sheetName val="1.21.3"/>
      <sheetName val="1.24."/>
      <sheetName val="1.25."/>
      <sheetName val="1.27."/>
      <sheetName val="Таб П2.1И"/>
      <sheetName val="ТабП.2.2И"/>
      <sheetName val="расчет"/>
      <sheetName val="расчет аморт"/>
      <sheetName val="тбо 2006И"/>
      <sheetName val="тепло 2006И"/>
      <sheetName val="вода 2006И"/>
      <sheetName val="мусор"/>
      <sheetName val="вода"/>
      <sheetName val="дезин"/>
      <sheetName val="9.8.6."/>
      <sheetName val="9.8.1."/>
      <sheetName val="9.8.23"/>
      <sheetName val="9.2."/>
      <sheetName val="несчас"/>
      <sheetName val="опасные"/>
      <sheetName val="автограж"/>
      <sheetName val="9.7.4."/>
      <sheetName val="9.6."/>
      <sheetName val="ЕСН"/>
      <sheetName val="ЕСНа"/>
      <sheetName val="9.8.2.а"/>
      <sheetName val="9.8.2."/>
      <sheetName val="9.8.3.-9.8.5."/>
      <sheetName val="сбор выр"/>
      <sheetName val="9.8.7."/>
      <sheetName val="9.8.8."/>
      <sheetName val="9.8.9."/>
      <sheetName val="9.8.10."/>
      <sheetName val="9.8.10.а"/>
      <sheetName val="9.8.12."/>
      <sheetName val="9.8.13."/>
      <sheetName val="9.3."/>
      <sheetName val="9.8.14. 9.8.15"/>
      <sheetName val="9.8.16"/>
      <sheetName val="9.8.17"/>
      <sheetName val="9.8.18"/>
      <sheetName val="9.8.19  9.8.20"/>
      <sheetName val="расчет конвертов"/>
      <sheetName val="9.8.21."/>
      <sheetName val="9.8.22"/>
      <sheetName val="9.8.23."/>
      <sheetName val="9.8.24."/>
      <sheetName val="9.8.25."/>
      <sheetName val="9.8.26."/>
      <sheetName val="9.8.27.  9.8.28."/>
      <sheetName val="услуги пр хар"/>
      <sheetName val="факт 2004"/>
      <sheetName val="расчет числ по ЖКХ"/>
      <sheetName val="приб на соц разв по ЖКХ"/>
      <sheetName val="выпадающие по 2006 (3)"/>
      <sheetName val="выпадающие по 2006"/>
      <sheetName val="выпдающ 05-06"/>
      <sheetName val="выпадающ 2004"/>
      <sheetName val="выпадающ 2005"/>
      <sheetName val="анализ роста к факту И (2)"/>
      <sheetName val="17_1"/>
      <sheetName val="18_2"/>
      <sheetName val="21_3"/>
      <sheetName val="P2_1"/>
      <sheetName val="2_3"/>
      <sheetName val="Main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">
          <cell r="H12">
            <v>871.4</v>
          </cell>
          <cell r="M12">
            <v>858.17440000000011</v>
          </cell>
          <cell r="R12">
            <v>855.42</v>
          </cell>
          <cell r="W12">
            <v>947.59500000000014</v>
          </cell>
          <cell r="AB12">
            <v>966.53800000000001</v>
          </cell>
        </row>
        <row r="13">
          <cell r="I13">
            <v>871.25</v>
          </cell>
          <cell r="N13">
            <v>858.17440000000011</v>
          </cell>
          <cell r="S13">
            <v>855.42</v>
          </cell>
          <cell r="X13">
            <v>947.59400000000016</v>
          </cell>
          <cell r="AC13">
            <v>966.53700000000003</v>
          </cell>
        </row>
        <row r="14">
          <cell r="J14">
            <v>491.00635951974255</v>
          </cell>
          <cell r="O14">
            <v>490.52540000000016</v>
          </cell>
          <cell r="T14">
            <v>476.67999999999995</v>
          </cell>
          <cell r="Y14">
            <v>517.20900000000006</v>
          </cell>
          <cell r="AD14">
            <v>434.26902109198323</v>
          </cell>
        </row>
        <row r="17">
          <cell r="G17">
            <v>921.1</v>
          </cell>
          <cell r="L17">
            <v>899.5856</v>
          </cell>
          <cell r="Q17">
            <v>901.4</v>
          </cell>
          <cell r="V17">
            <v>982.74400000000014</v>
          </cell>
          <cell r="AA17">
            <v>1002.5</v>
          </cell>
        </row>
        <row r="20">
          <cell r="J20">
            <v>2</v>
          </cell>
          <cell r="O20">
            <v>1.3494999999999999</v>
          </cell>
          <cell r="T20">
            <v>1.17</v>
          </cell>
          <cell r="Y20">
            <v>1.246</v>
          </cell>
          <cell r="AD20">
            <v>1.329</v>
          </cell>
        </row>
        <row r="22">
          <cell r="G22">
            <v>49.7</v>
          </cell>
          <cell r="H22">
            <v>0.15</v>
          </cell>
          <cell r="I22">
            <v>336.5</v>
          </cell>
          <cell r="J22">
            <v>427.65</v>
          </cell>
          <cell r="L22">
            <v>39.611199999999997</v>
          </cell>
          <cell r="M22">
            <v>0</v>
          </cell>
          <cell r="N22">
            <v>324.04899999999992</v>
          </cell>
          <cell r="O22">
            <v>426.47199999999998</v>
          </cell>
          <cell r="Q22">
            <v>45.98</v>
          </cell>
          <cell r="R22">
            <v>0</v>
          </cell>
          <cell r="S22">
            <v>355.74</v>
          </cell>
          <cell r="T22">
            <v>428.08</v>
          </cell>
          <cell r="V22">
            <v>35.149000000000001</v>
          </cell>
          <cell r="W22">
            <v>1E-3</v>
          </cell>
          <cell r="X22">
            <v>380.02500000000009</v>
          </cell>
          <cell r="Y22">
            <v>444.62300000000005</v>
          </cell>
          <cell r="AA22">
            <v>35.962000000000003</v>
          </cell>
          <cell r="AB22">
            <v>1E-3</v>
          </cell>
          <cell r="AC22">
            <v>483.97700000000003</v>
          </cell>
          <cell r="AD22">
            <v>364.54100000000005</v>
          </cell>
        </row>
      </sheetData>
      <sheetData sheetId="5" refreshError="1"/>
      <sheetData sheetId="6" refreshError="1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H21">
            <v>241.5</v>
          </cell>
          <cell r="N21">
            <v>34.9</v>
          </cell>
        </row>
        <row r="22">
          <cell r="E22">
            <v>49.7</v>
          </cell>
          <cell r="F22">
            <v>0.15</v>
          </cell>
          <cell r="G22">
            <v>336.5</v>
          </cell>
          <cell r="H22">
            <v>186.14999999999998</v>
          </cell>
          <cell r="K22">
            <v>9.3000000000000007</v>
          </cell>
          <cell r="M22">
            <v>50.2</v>
          </cell>
          <cell r="N22">
            <v>35.18</v>
          </cell>
        </row>
        <row r="23">
          <cell r="G23">
            <v>15.6</v>
          </cell>
          <cell r="H23">
            <v>61.9</v>
          </cell>
          <cell r="M23">
            <v>2</v>
          </cell>
          <cell r="N23">
            <v>10</v>
          </cell>
        </row>
        <row r="28">
          <cell r="B28" t="str">
            <v>БП №1</v>
          </cell>
        </row>
        <row r="29">
          <cell r="B29" t="str">
            <v>БП №2</v>
          </cell>
        </row>
        <row r="30">
          <cell r="B30" t="str">
            <v>БП №3</v>
          </cell>
        </row>
        <row r="31">
          <cell r="B31" t="str">
            <v>БП №4</v>
          </cell>
        </row>
        <row r="32">
          <cell r="B32" t="str">
            <v>БП №5</v>
          </cell>
        </row>
        <row r="33">
          <cell r="B33" t="str">
            <v>БП №6</v>
          </cell>
        </row>
        <row r="34">
          <cell r="B34" t="str">
            <v>БП №7</v>
          </cell>
        </row>
        <row r="35">
          <cell r="B35" t="str">
            <v>БП №8</v>
          </cell>
        </row>
        <row r="36">
          <cell r="B36" t="str">
            <v>БП №9</v>
          </cell>
        </row>
        <row r="37">
          <cell r="B37" t="str">
            <v>БП №10</v>
          </cell>
        </row>
        <row r="39">
          <cell r="H39">
            <v>233.93</v>
          </cell>
          <cell r="N39">
            <v>34.380000000000003</v>
          </cell>
        </row>
        <row r="40">
          <cell r="E40">
            <v>45.98</v>
          </cell>
          <cell r="G40">
            <v>355.74</v>
          </cell>
          <cell r="H40">
            <v>194.14999999999998</v>
          </cell>
          <cell r="K40">
            <v>7.67</v>
          </cell>
          <cell r="M40">
            <v>55.25</v>
          </cell>
          <cell r="N40">
            <v>39.46</v>
          </cell>
        </row>
        <row r="41">
          <cell r="G41">
            <v>13.13</v>
          </cell>
          <cell r="H41">
            <v>62.39</v>
          </cell>
          <cell r="M41">
            <v>2.72</v>
          </cell>
          <cell r="N41">
            <v>12.94</v>
          </cell>
        </row>
        <row r="46">
          <cell r="B46" t="str">
            <v>БП №1</v>
          </cell>
        </row>
        <row r="47">
          <cell r="B47" t="str">
            <v>БП №2</v>
          </cell>
        </row>
        <row r="48">
          <cell r="B48" t="str">
            <v>БП №3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1">
          <cell r="B51" t="str">
            <v>БП №6</v>
          </cell>
        </row>
        <row r="52">
          <cell r="B52" t="str">
            <v>БП №7</v>
          </cell>
        </row>
        <row r="53">
          <cell r="B53" t="str">
            <v>БП №8</v>
          </cell>
        </row>
        <row r="54">
          <cell r="B54" t="str">
            <v>БП №9</v>
          </cell>
        </row>
        <row r="55">
          <cell r="B55" t="str">
            <v>БП №10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282.38900000000001</v>
          </cell>
          <cell r="K57">
            <v>0</v>
          </cell>
          <cell r="L57">
            <v>0</v>
          </cell>
          <cell r="M57">
            <v>0</v>
          </cell>
          <cell r="N57">
            <v>43.769999999999996</v>
          </cell>
        </row>
        <row r="58">
          <cell r="E58">
            <v>35.962000000000003</v>
          </cell>
          <cell r="F58">
            <v>1E-3</v>
          </cell>
          <cell r="G58">
            <v>483.97700000000003</v>
          </cell>
          <cell r="H58">
            <v>82.152000000000044</v>
          </cell>
          <cell r="K58">
            <v>5.5750000000000002</v>
          </cell>
          <cell r="L58">
            <v>0</v>
          </cell>
          <cell r="M58">
            <v>75.03</v>
          </cell>
          <cell r="N58">
            <v>12.740000000000009</v>
          </cell>
        </row>
        <row r="59">
          <cell r="E59">
            <v>0</v>
          </cell>
          <cell r="F59">
            <v>0</v>
          </cell>
          <cell r="G59">
            <v>66.171999999999997</v>
          </cell>
          <cell r="H59">
            <v>11.417999999999999</v>
          </cell>
          <cell r="K59">
            <v>0</v>
          </cell>
          <cell r="L59">
            <v>0</v>
          </cell>
          <cell r="M59">
            <v>11.84</v>
          </cell>
          <cell r="N59">
            <v>1.7629999999999999</v>
          </cell>
        </row>
      </sheetData>
      <sheetData sheetId="7" refreshError="1">
        <row r="10">
          <cell r="E10">
            <v>10122</v>
          </cell>
          <cell r="F10">
            <v>20143</v>
          </cell>
          <cell r="G10">
            <v>16462</v>
          </cell>
          <cell r="H10">
            <v>24806</v>
          </cell>
          <cell r="I10">
            <v>24253.091516899996</v>
          </cell>
        </row>
        <row r="11">
          <cell r="H11">
            <v>17364.199999999997</v>
          </cell>
          <cell r="I11">
            <v>16977.164061829997</v>
          </cell>
        </row>
        <row r="12">
          <cell r="E12">
            <v>2820</v>
          </cell>
          <cell r="F12">
            <v>11126.392334408334</v>
          </cell>
          <cell r="G12">
            <v>6066</v>
          </cell>
          <cell r="H12">
            <v>7326.5</v>
          </cell>
          <cell r="I12">
            <v>10804.3</v>
          </cell>
        </row>
        <row r="13">
          <cell r="H13">
            <v>5128.5499999999993</v>
          </cell>
          <cell r="I13">
            <v>7563.0099999999993</v>
          </cell>
        </row>
        <row r="14">
          <cell r="E14">
            <v>4813</v>
          </cell>
          <cell r="F14">
            <v>5708.9213709677415</v>
          </cell>
          <cell r="G14">
            <v>5625</v>
          </cell>
          <cell r="H14">
            <v>6782.7070000000003</v>
          </cell>
          <cell r="I14">
            <v>7257.4970000000003</v>
          </cell>
        </row>
        <row r="15">
          <cell r="E15">
            <v>970692</v>
          </cell>
          <cell r="F15">
            <v>948021</v>
          </cell>
          <cell r="G15">
            <v>1144968.29874</v>
          </cell>
          <cell r="H15">
            <v>1280770.9454400002</v>
          </cell>
          <cell r="I15">
            <v>1397974.4205</v>
          </cell>
        </row>
        <row r="16">
          <cell r="E16">
            <v>-1136988.0000000005</v>
          </cell>
          <cell r="F16">
            <v>-473609.16000000015</v>
          </cell>
          <cell r="G16">
            <v>1143561.17484</v>
          </cell>
          <cell r="H16">
            <v>1279147.0834800003</v>
          </cell>
          <cell r="I16">
            <v>1396121.1456822001</v>
          </cell>
        </row>
        <row r="17">
          <cell r="E17">
            <v>2107680.0000000005</v>
          </cell>
          <cell r="F17">
            <v>1421630.1600000001</v>
          </cell>
          <cell r="G17">
            <v>1407.1238999999998</v>
          </cell>
          <cell r="H17">
            <v>1623.86196</v>
          </cell>
          <cell r="I17">
            <v>1853.2748177999999</v>
          </cell>
        </row>
        <row r="20">
          <cell r="E20">
            <v>10119</v>
          </cell>
          <cell r="F20">
            <v>11740.843152330885</v>
          </cell>
          <cell r="G20">
            <v>11888</v>
          </cell>
          <cell r="H20">
            <v>14771.53</v>
          </cell>
          <cell r="I20">
            <v>18032.37135466667</v>
          </cell>
        </row>
        <row r="25">
          <cell r="I25">
            <v>0</v>
          </cell>
        </row>
        <row r="26">
          <cell r="E26">
            <v>890</v>
          </cell>
          <cell r="F26">
            <v>4396</v>
          </cell>
          <cell r="G26">
            <v>529</v>
          </cell>
          <cell r="H26">
            <v>3707.4511299999999</v>
          </cell>
          <cell r="I26">
            <v>3710.0727090999999</v>
          </cell>
        </row>
        <row r="27">
          <cell r="E27">
            <v>135</v>
          </cell>
          <cell r="F27">
            <v>19</v>
          </cell>
          <cell r="G27">
            <v>37</v>
          </cell>
          <cell r="H27">
            <v>39.9303375</v>
          </cell>
          <cell r="I27">
            <v>0</v>
          </cell>
        </row>
        <row r="31">
          <cell r="E31">
            <v>1285</v>
          </cell>
          <cell r="F31">
            <v>1508</v>
          </cell>
          <cell r="G31">
            <v>1234</v>
          </cell>
          <cell r="H31">
            <v>13.909000000000001</v>
          </cell>
          <cell r="I31">
            <v>14.882630000000001</v>
          </cell>
        </row>
        <row r="32">
          <cell r="E32">
            <v>1150</v>
          </cell>
          <cell r="F32">
            <v>1346</v>
          </cell>
          <cell r="G32">
            <v>1175</v>
          </cell>
          <cell r="H32">
            <v>0</v>
          </cell>
          <cell r="I32">
            <v>0</v>
          </cell>
        </row>
        <row r="33">
          <cell r="E33">
            <v>135</v>
          </cell>
          <cell r="F33">
            <v>162</v>
          </cell>
          <cell r="G33">
            <v>59</v>
          </cell>
          <cell r="H33">
            <v>13.909000000000001</v>
          </cell>
          <cell r="I33">
            <v>14.882630000000001</v>
          </cell>
        </row>
        <row r="34">
          <cell r="E34">
            <v>49302.21</v>
          </cell>
          <cell r="F34">
            <v>20835.03</v>
          </cell>
          <cell r="G34">
            <v>14902.366271008925</v>
          </cell>
          <cell r="H34" t="e">
            <v>#REF!</v>
          </cell>
          <cell r="I34" t="e">
            <v>#REF!</v>
          </cell>
        </row>
        <row r="36">
          <cell r="B36" t="str">
            <v>Арендная плата</v>
          </cell>
        </row>
        <row r="37">
          <cell r="B37" t="str">
            <v>Прочие другие затраты</v>
          </cell>
        </row>
        <row r="38">
          <cell r="B38" t="str">
            <v>Услуги банка</v>
          </cell>
          <cell r="E38">
            <v>135</v>
          </cell>
          <cell r="F38">
            <v>445</v>
          </cell>
          <cell r="G38">
            <v>100</v>
          </cell>
          <cell r="H38">
            <v>385.39795000000004</v>
          </cell>
          <cell r="I38">
            <v>385.39795000000004</v>
          </cell>
        </row>
        <row r="39">
          <cell r="B39" t="str">
            <v>Услуги связи</v>
          </cell>
          <cell r="E39">
            <v>844</v>
          </cell>
          <cell r="F39">
            <v>1225</v>
          </cell>
          <cell r="G39">
            <v>1038</v>
          </cell>
          <cell r="H39">
            <v>1332.6775</v>
          </cell>
          <cell r="I39">
            <v>1839.9010000000001</v>
          </cell>
        </row>
        <row r="40">
          <cell r="B40" t="str">
            <v>Командирововчные расходы</v>
          </cell>
          <cell r="E40">
            <v>230</v>
          </cell>
          <cell r="F40">
            <v>385</v>
          </cell>
          <cell r="G40">
            <v>230</v>
          </cell>
          <cell r="H40">
            <v>950</v>
          </cell>
          <cell r="I40">
            <v>1780.932182</v>
          </cell>
        </row>
        <row r="41">
          <cell r="B41" t="str">
            <v>Расходы на обучение</v>
          </cell>
          <cell r="E41">
            <v>206</v>
          </cell>
          <cell r="F41">
            <v>75</v>
          </cell>
          <cell r="G41">
            <v>226</v>
          </cell>
          <cell r="H41">
            <v>296.7</v>
          </cell>
          <cell r="I41">
            <v>341.76525423728816</v>
          </cell>
        </row>
        <row r="42">
          <cell r="B42" t="str">
            <v>Охрана труда</v>
          </cell>
          <cell r="G42">
            <v>94</v>
          </cell>
          <cell r="H42">
            <v>98</v>
          </cell>
          <cell r="I42">
            <v>1233.3322000000001</v>
          </cell>
        </row>
        <row r="43">
          <cell r="B43" t="str">
            <v>Канцелярские расходы</v>
          </cell>
          <cell r="F43">
            <v>341</v>
          </cell>
          <cell r="G43">
            <v>184</v>
          </cell>
          <cell r="H43">
            <v>441.3</v>
          </cell>
          <cell r="I43">
            <v>961.8</v>
          </cell>
        </row>
        <row r="44">
          <cell r="B44" t="str">
            <v>Коммунальные услуги</v>
          </cell>
          <cell r="E44">
            <v>744</v>
          </cell>
          <cell r="F44">
            <v>1344</v>
          </cell>
          <cell r="G44">
            <v>1022</v>
          </cell>
          <cell r="H44">
            <v>1534.2105381220663</v>
          </cell>
          <cell r="I44">
            <v>1633.9342231000005</v>
          </cell>
        </row>
        <row r="45">
          <cell r="B45" t="str">
            <v>Вневедомственная охрана</v>
          </cell>
          <cell r="F45">
            <v>1393</v>
          </cell>
          <cell r="G45">
            <v>984</v>
          </cell>
          <cell r="H45">
            <v>1251.7996116015133</v>
          </cell>
          <cell r="I45">
            <v>1985.3541840000003</v>
          </cell>
        </row>
        <row r="46">
          <cell r="B46" t="str">
            <v>Аттестация рабочих мест</v>
          </cell>
          <cell r="G46">
            <v>312</v>
          </cell>
          <cell r="H46">
            <v>312</v>
          </cell>
          <cell r="I46">
            <v>0</v>
          </cell>
        </row>
        <row r="47">
          <cell r="B47" t="str">
            <v>Аудиторские услуги</v>
          </cell>
          <cell r="F47">
            <v>3525.4</v>
          </cell>
          <cell r="G47">
            <v>200</v>
          </cell>
          <cell r="H47">
            <v>6500</v>
          </cell>
          <cell r="I47">
            <v>1627.8961780575</v>
          </cell>
        </row>
        <row r="48">
          <cell r="B48" t="str">
            <v>Дебитрская задолженность</v>
          </cell>
          <cell r="G48">
            <v>46.2</v>
          </cell>
          <cell r="H48" t="e">
            <v>#REF!</v>
          </cell>
          <cell r="I48" t="e">
            <v>#REF!</v>
          </cell>
        </row>
        <row r="49">
          <cell r="B49" t="str">
            <v>Создание резерва по сомнительным долгам</v>
          </cell>
          <cell r="G49">
            <v>3126.6</v>
          </cell>
          <cell r="H49">
            <v>0</v>
          </cell>
          <cell r="I49">
            <v>0</v>
          </cell>
        </row>
        <row r="50">
          <cell r="B50" t="str">
            <v xml:space="preserve">прочие затраты  </v>
          </cell>
          <cell r="E50">
            <v>9883.73</v>
          </cell>
          <cell r="F50">
            <v>9929.6299999999992</v>
          </cell>
          <cell r="G50">
            <v>7339.5662710089255</v>
          </cell>
          <cell r="H50" t="e">
            <v>#REF!</v>
          </cell>
          <cell r="I50" t="e">
            <v>#REF!</v>
          </cell>
        </row>
        <row r="51">
          <cell r="B51" t="str">
            <v>Создание аварийного запаса</v>
          </cell>
          <cell r="G51">
            <v>0</v>
          </cell>
          <cell r="H51">
            <v>0</v>
          </cell>
          <cell r="I51" t="e">
            <v>#REF!</v>
          </cell>
        </row>
        <row r="52">
          <cell r="B52" t="str">
            <v>Экономические обоснгванные расходы неучтеные в тарифах предыдущих периодах регулирования</v>
          </cell>
          <cell r="G52">
            <v>0</v>
          </cell>
          <cell r="H52">
            <v>0</v>
          </cell>
          <cell r="I52" t="e">
            <v>#REF!</v>
          </cell>
        </row>
        <row r="53">
          <cell r="B53" t="str">
            <v>Переоценка ОПФ</v>
          </cell>
          <cell r="G53">
            <v>0</v>
          </cell>
          <cell r="H53">
            <v>0</v>
          </cell>
          <cell r="I53">
            <v>402.58749999999998</v>
          </cell>
        </row>
        <row r="54">
          <cell r="B54" t="str">
            <v>Поверка и ремонт счетчиков</v>
          </cell>
          <cell r="E54">
            <v>3097.7</v>
          </cell>
          <cell r="F54">
            <v>882</v>
          </cell>
        </row>
        <row r="55">
          <cell r="B55" t="str">
            <v>Оформление кадастровых дел по земельным участкам</v>
          </cell>
          <cell r="E55">
            <v>2521</v>
          </cell>
        </row>
        <row r="56">
          <cell r="B56" t="str">
            <v>Консультационные услуги</v>
          </cell>
          <cell r="F56">
            <v>1268</v>
          </cell>
          <cell r="G56">
            <v>0</v>
          </cell>
          <cell r="H56">
            <v>1600</v>
          </cell>
          <cell r="I56">
            <v>3092.453</v>
          </cell>
        </row>
        <row r="57">
          <cell r="B57" t="str">
            <v>Информационно-програмные услуги</v>
          </cell>
          <cell r="G57">
            <v>0</v>
          </cell>
          <cell r="H57">
            <v>450</v>
          </cell>
          <cell r="I57">
            <v>923.99582500000008</v>
          </cell>
        </row>
        <row r="58">
          <cell r="B58" t="str">
            <v>Литература, тех. документация</v>
          </cell>
          <cell r="F58">
            <v>22</v>
          </cell>
          <cell r="G58">
            <v>0</v>
          </cell>
          <cell r="H58">
            <v>25</v>
          </cell>
          <cell r="I58">
            <v>19.584852000000005</v>
          </cell>
        </row>
        <row r="59">
          <cell r="B59" t="str">
            <v>выполнение предписаний энергонадзора</v>
          </cell>
          <cell r="E59">
            <v>31640.78</v>
          </cell>
        </row>
        <row r="60">
          <cell r="B60" t="str">
            <v>налог на имущество</v>
          </cell>
          <cell r="H60">
            <v>194.20170000000005</v>
          </cell>
          <cell r="I60">
            <v>207.3</v>
          </cell>
        </row>
        <row r="64">
          <cell r="G64">
            <v>45.64</v>
          </cell>
          <cell r="I64">
            <v>153350</v>
          </cell>
        </row>
        <row r="65">
          <cell r="E65">
            <v>23156</v>
          </cell>
          <cell r="G65">
            <v>23000</v>
          </cell>
          <cell r="I65">
            <v>0</v>
          </cell>
        </row>
      </sheetData>
      <sheetData sheetId="8" refreshError="1">
        <row r="7">
          <cell r="G7">
            <v>407</v>
          </cell>
          <cell r="H7">
            <v>445</v>
          </cell>
          <cell r="I7">
            <v>407</v>
          </cell>
          <cell r="J7">
            <v>485</v>
          </cell>
          <cell r="K7">
            <v>450.12977775114058</v>
          </cell>
        </row>
        <row r="8">
          <cell r="G8">
            <v>407</v>
          </cell>
          <cell r="H8">
            <v>445</v>
          </cell>
          <cell r="I8">
            <v>407</v>
          </cell>
          <cell r="J8">
            <v>485</v>
          </cell>
          <cell r="K8">
            <v>450.12977775114058</v>
          </cell>
        </row>
        <row r="10">
          <cell r="G10">
            <v>2604</v>
          </cell>
          <cell r="H10">
            <v>2604</v>
          </cell>
          <cell r="I10">
            <v>2890</v>
          </cell>
          <cell r="J10">
            <v>3160</v>
          </cell>
          <cell r="K10">
            <v>3570</v>
          </cell>
        </row>
        <row r="11">
          <cell r="G11">
            <v>1.085</v>
          </cell>
          <cell r="H11">
            <v>1.0620000000000001</v>
          </cell>
          <cell r="I11">
            <v>1.085</v>
          </cell>
          <cell r="J11">
            <v>1.0396000000000001</v>
          </cell>
          <cell r="K11">
            <v>1.0316677534735161</v>
          </cell>
        </row>
        <row r="12">
          <cell r="G12">
            <v>2825.3399999999997</v>
          </cell>
          <cell r="H12">
            <v>2765.4480000000003</v>
          </cell>
          <cell r="I12">
            <v>3135.65</v>
          </cell>
          <cell r="J12">
            <v>3285.1360000000004</v>
          </cell>
          <cell r="K12">
            <v>3683.0538799004526</v>
          </cell>
        </row>
        <row r="13">
          <cell r="G13">
            <v>4.93</v>
          </cell>
          <cell r="H13">
            <v>5.1269999999999998</v>
          </cell>
          <cell r="I13">
            <v>4.9000000000000004</v>
          </cell>
          <cell r="J13">
            <v>5.25</v>
          </cell>
          <cell r="K13">
            <v>5.1580775583560179</v>
          </cell>
        </row>
        <row r="14">
          <cell r="G14">
            <v>1.5598118000000001</v>
          </cell>
          <cell r="H14">
            <v>1.6105084999999999</v>
          </cell>
          <cell r="I14">
            <v>1.5461704000000001</v>
          </cell>
          <cell r="J14">
            <v>1.62</v>
          </cell>
          <cell r="K14" t="e">
            <v>#REF!</v>
          </cell>
        </row>
        <row r="17">
          <cell r="G17">
            <v>8.3940000000000001</v>
          </cell>
          <cell r="H17">
            <v>5.4</v>
          </cell>
          <cell r="I17">
            <v>5.3449999999999998</v>
          </cell>
          <cell r="J17">
            <v>6.6</v>
          </cell>
          <cell r="K17">
            <v>6.6</v>
          </cell>
        </row>
        <row r="20">
          <cell r="G20">
            <v>20</v>
          </cell>
          <cell r="H20">
            <v>21.8</v>
          </cell>
          <cell r="I20">
            <v>15</v>
          </cell>
          <cell r="J20">
            <v>20</v>
          </cell>
          <cell r="K20">
            <v>40</v>
          </cell>
        </row>
        <row r="23">
          <cell r="G23">
            <v>15</v>
          </cell>
          <cell r="H23">
            <v>22</v>
          </cell>
          <cell r="I23">
            <v>15</v>
          </cell>
          <cell r="J23">
            <v>19</v>
          </cell>
          <cell r="K23">
            <v>20</v>
          </cell>
        </row>
        <row r="26">
          <cell r="G26">
            <v>33</v>
          </cell>
          <cell r="H26">
            <v>22.000999999999902</v>
          </cell>
          <cell r="I26">
            <v>33</v>
          </cell>
          <cell r="J26">
            <v>33</v>
          </cell>
          <cell r="K26">
            <v>33</v>
          </cell>
        </row>
      </sheetData>
      <sheetData sheetId="9" refreshError="1"/>
      <sheetData sheetId="10" refreshError="1">
        <row r="9">
          <cell r="D9">
            <v>0</v>
          </cell>
          <cell r="E9">
            <v>0</v>
          </cell>
          <cell r="F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I10">
            <v>0</v>
          </cell>
        </row>
        <row r="11">
          <cell r="D11">
            <v>3424.8560000000002</v>
          </cell>
          <cell r="E11">
            <v>0</v>
          </cell>
          <cell r="F11">
            <v>0</v>
          </cell>
          <cell r="I11">
            <v>163.49332500000003</v>
          </cell>
        </row>
        <row r="12">
          <cell r="D12">
            <v>15051.796999999999</v>
          </cell>
          <cell r="E12">
            <v>0</v>
          </cell>
          <cell r="F12">
            <v>0</v>
          </cell>
          <cell r="I12">
            <v>801.05015000000014</v>
          </cell>
        </row>
        <row r="14">
          <cell r="D14">
            <v>0</v>
          </cell>
          <cell r="E14">
            <v>0</v>
          </cell>
          <cell r="F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I15">
            <v>0</v>
          </cell>
        </row>
        <row r="16">
          <cell r="D16">
            <v>17993.334000000003</v>
          </cell>
          <cell r="E16">
            <v>0</v>
          </cell>
          <cell r="F16">
            <v>0</v>
          </cell>
          <cell r="I16">
            <v>724.17600000000004</v>
          </cell>
        </row>
        <row r="17">
          <cell r="D17">
            <v>7117.4259999999995</v>
          </cell>
          <cell r="E17">
            <v>2297.29</v>
          </cell>
          <cell r="F17">
            <v>0</v>
          </cell>
          <cell r="I17">
            <v>416.4011999999999</v>
          </cell>
        </row>
        <row r="19">
          <cell r="D19">
            <v>0</v>
          </cell>
          <cell r="E19">
            <v>0</v>
          </cell>
          <cell r="F19">
            <v>0</v>
          </cell>
          <cell r="I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I20">
            <v>0</v>
          </cell>
        </row>
        <row r="21">
          <cell r="D21">
            <v>21218.421000000006</v>
          </cell>
          <cell r="E21">
            <v>866.7</v>
          </cell>
          <cell r="F21">
            <v>0</v>
          </cell>
          <cell r="I21">
            <v>1108.1428250000001</v>
          </cell>
        </row>
        <row r="22">
          <cell r="D22">
            <v>0</v>
          </cell>
          <cell r="E22">
            <v>0</v>
          </cell>
          <cell r="F22">
            <v>0</v>
          </cell>
          <cell r="I22">
            <v>0</v>
          </cell>
        </row>
      </sheetData>
      <sheetData sheetId="11" refreshError="1">
        <row r="6">
          <cell r="F6">
            <v>35645.040000000001</v>
          </cell>
          <cell r="G6">
            <v>38127.21</v>
          </cell>
          <cell r="H6">
            <v>37248.824999999997</v>
          </cell>
          <cell r="I6">
            <v>39009.326999999997</v>
          </cell>
          <cell r="J6" t="e">
            <v>#REF!</v>
          </cell>
        </row>
        <row r="7">
          <cell r="F7">
            <v>2682.96</v>
          </cell>
          <cell r="G7">
            <v>2869.7900000000004</v>
          </cell>
          <cell r="H7">
            <v>2803.6750000000002</v>
          </cell>
          <cell r="I7">
            <v>2730.6528900000003</v>
          </cell>
          <cell r="J7" t="e">
            <v>#REF!</v>
          </cell>
        </row>
        <row r="8">
          <cell r="F8">
            <v>10119</v>
          </cell>
          <cell r="G8">
            <v>10443</v>
          </cell>
          <cell r="H8">
            <v>10573.86</v>
          </cell>
          <cell r="I8">
            <v>11063.877336176</v>
          </cell>
          <cell r="J8" t="e">
            <v>#REF!</v>
          </cell>
        </row>
        <row r="12">
          <cell r="I12">
            <v>0</v>
          </cell>
          <cell r="J12">
            <v>0</v>
          </cell>
        </row>
        <row r="13">
          <cell r="I13">
            <v>0</v>
          </cell>
          <cell r="J13">
            <v>0</v>
          </cell>
        </row>
        <row r="14">
          <cell r="F14">
            <v>6311.6791661300622</v>
          </cell>
          <cell r="G14">
            <v>6020.9066362697258</v>
          </cell>
          <cell r="H14">
            <v>6198.5042293580746</v>
          </cell>
          <cell r="I14">
            <v>1824.7449999999999</v>
          </cell>
          <cell r="J14">
            <v>1995.8121500000002</v>
          </cell>
        </row>
        <row r="15">
          <cell r="F15">
            <v>8188.3208338699378</v>
          </cell>
          <cell r="G15">
            <v>7811.0933637302742</v>
          </cell>
          <cell r="H15">
            <v>8041.4957706419254</v>
          </cell>
          <cell r="I15">
            <v>1030.4549999999999</v>
          </cell>
          <cell r="J15">
            <v>1217.45135</v>
          </cell>
        </row>
        <row r="17">
          <cell r="I17">
            <v>13544.8</v>
          </cell>
          <cell r="J17">
            <v>15571.4365</v>
          </cell>
        </row>
        <row r="19">
          <cell r="I19">
            <v>1190</v>
          </cell>
          <cell r="J19">
            <v>1309</v>
          </cell>
        </row>
        <row r="23">
          <cell r="F23">
            <v>890</v>
          </cell>
          <cell r="G23">
            <v>4396</v>
          </cell>
          <cell r="H23">
            <v>529</v>
          </cell>
          <cell r="I23">
            <v>3707.4511299999999</v>
          </cell>
          <cell r="J23">
            <v>3710.0727090999999</v>
          </cell>
        </row>
        <row r="24">
          <cell r="F24">
            <v>135</v>
          </cell>
          <cell r="G24">
            <v>19</v>
          </cell>
          <cell r="H24">
            <v>37</v>
          </cell>
          <cell r="I24">
            <v>39.9303375</v>
          </cell>
          <cell r="J24">
            <v>0</v>
          </cell>
        </row>
        <row r="25">
          <cell r="I25">
            <v>0</v>
          </cell>
          <cell r="J25">
            <v>0</v>
          </cell>
        </row>
        <row r="28">
          <cell r="B28" t="str">
            <v>- налог на землю</v>
          </cell>
          <cell r="F28">
            <v>1150</v>
          </cell>
          <cell r="G28">
            <v>1346</v>
          </cell>
          <cell r="H28">
            <v>1175</v>
          </cell>
          <cell r="I28">
            <v>0</v>
          </cell>
          <cell r="J28">
            <v>0</v>
          </cell>
        </row>
        <row r="29">
          <cell r="B29" t="str">
            <v>ВН</v>
          </cell>
        </row>
        <row r="30">
          <cell r="B30" t="str">
            <v>СН1</v>
          </cell>
        </row>
        <row r="31">
          <cell r="B31" t="str">
            <v>СН2</v>
          </cell>
        </row>
        <row r="32">
          <cell r="B32" t="str">
            <v>НН</v>
          </cell>
        </row>
        <row r="33">
          <cell r="B33" t="str">
            <v>- налог на пользователей автодорог</v>
          </cell>
          <cell r="I33">
            <v>0</v>
          </cell>
          <cell r="J33">
            <v>0</v>
          </cell>
        </row>
        <row r="34">
          <cell r="B34" t="str">
            <v>- налог на транспорт</v>
          </cell>
          <cell r="F34">
            <v>135</v>
          </cell>
          <cell r="G34">
            <v>162</v>
          </cell>
          <cell r="H34">
            <v>59</v>
          </cell>
          <cell r="I34">
            <v>13.909000000000001</v>
          </cell>
          <cell r="J34">
            <v>14.882630000000001</v>
          </cell>
        </row>
        <row r="35">
          <cell r="B35" t="str">
            <v>УГЭН</v>
          </cell>
          <cell r="I35">
            <v>0</v>
          </cell>
          <cell r="J35">
            <v>0</v>
          </cell>
        </row>
        <row r="36">
          <cell r="B36" t="str">
            <v>РЭК</v>
          </cell>
          <cell r="I36">
            <v>0</v>
          </cell>
          <cell r="J36">
            <v>0</v>
          </cell>
        </row>
        <row r="37">
          <cell r="B37" t="str">
            <v>энергосбережение</v>
          </cell>
          <cell r="F37">
            <v>6901</v>
          </cell>
          <cell r="G37">
            <v>6916</v>
          </cell>
          <cell r="H37">
            <v>7522</v>
          </cell>
          <cell r="I37">
            <v>8461</v>
          </cell>
          <cell r="J37">
            <v>9307.1</v>
          </cell>
        </row>
        <row r="39">
          <cell r="F39">
            <v>37930.289999999994</v>
          </cell>
          <cell r="G39">
            <v>45011.000000000015</v>
          </cell>
          <cell r="H39">
            <v>30674.300000000003</v>
          </cell>
          <cell r="I39">
            <v>148789.73123808688</v>
          </cell>
          <cell r="J39" t="e">
            <v>#REF!</v>
          </cell>
        </row>
        <row r="41">
          <cell r="B41" t="str">
            <v>Арендная плата</v>
          </cell>
          <cell r="I41">
            <v>66177.510423013358</v>
          </cell>
          <cell r="J41">
            <v>70809.936152624301</v>
          </cell>
        </row>
        <row r="51">
          <cell r="H51">
            <v>45.6</v>
          </cell>
          <cell r="J51">
            <v>153350</v>
          </cell>
        </row>
        <row r="52">
          <cell r="H52">
            <v>23000</v>
          </cell>
          <cell r="J52">
            <v>0</v>
          </cell>
        </row>
        <row r="59">
          <cell r="F59">
            <v>814</v>
          </cell>
          <cell r="G59">
            <v>790.1321999999999</v>
          </cell>
          <cell r="H59">
            <v>829.8</v>
          </cell>
          <cell r="I59">
            <v>859.79800000000012</v>
          </cell>
          <cell r="J59">
            <v>884.48100000000011</v>
          </cell>
        </row>
        <row r="63">
          <cell r="F63">
            <v>76599.342336664922</v>
          </cell>
          <cell r="G63">
            <v>85668.187117584079</v>
          </cell>
          <cell r="H63">
            <v>56991.70046097145</v>
          </cell>
          <cell r="I63">
            <v>161012.02170558687</v>
          </cell>
          <cell r="J63" t="e">
            <v>#REF!</v>
          </cell>
        </row>
        <row r="67">
          <cell r="F67">
            <v>8392.0400000000009</v>
          </cell>
          <cell r="G67">
            <v>8392.0400000000009</v>
          </cell>
          <cell r="H67">
            <v>8392.0400000000009</v>
          </cell>
          <cell r="I67">
            <v>8392.0400000000009</v>
          </cell>
          <cell r="J67">
            <v>8392.0400000000009</v>
          </cell>
        </row>
        <row r="69">
          <cell r="I69">
            <v>0</v>
          </cell>
          <cell r="J69">
            <v>0</v>
          </cell>
        </row>
        <row r="70">
          <cell r="I70">
            <v>0</v>
          </cell>
          <cell r="J70">
            <v>0</v>
          </cell>
        </row>
        <row r="71">
          <cell r="F71">
            <v>6860.79</v>
          </cell>
          <cell r="G71">
            <v>6860.79</v>
          </cell>
          <cell r="H71">
            <v>6860.79</v>
          </cell>
          <cell r="I71">
            <v>6860.79</v>
          </cell>
          <cell r="J71">
            <v>6860.79</v>
          </cell>
        </row>
        <row r="72">
          <cell r="F72">
            <v>1531.25</v>
          </cell>
          <cell r="G72">
            <v>1531.25</v>
          </cell>
          <cell r="H72">
            <v>1531.25</v>
          </cell>
          <cell r="I72">
            <v>1531.25</v>
          </cell>
          <cell r="J72">
            <v>1531.25</v>
          </cell>
        </row>
      </sheetData>
      <sheetData sheetId="12" refreshError="1">
        <row r="9">
          <cell r="H9">
            <v>29996.920000000002</v>
          </cell>
          <cell r="I9">
            <v>55126.400000000001</v>
          </cell>
        </row>
        <row r="10">
          <cell r="H10">
            <v>0</v>
          </cell>
          <cell r="I10">
            <v>0</v>
          </cell>
        </row>
        <row r="13">
          <cell r="E13">
            <v>14500</v>
          </cell>
          <cell r="F13">
            <v>13832</v>
          </cell>
          <cell r="G13">
            <v>8007.2899291812919</v>
          </cell>
          <cell r="H13">
            <v>3590.3</v>
          </cell>
          <cell r="I13">
            <v>4027.0227332410809</v>
          </cell>
        </row>
        <row r="14">
          <cell r="H14" t="e">
            <v>#REF!</v>
          </cell>
          <cell r="I14" t="e">
            <v>#REF!</v>
          </cell>
        </row>
        <row r="15">
          <cell r="H15">
            <v>0</v>
          </cell>
          <cell r="I15">
            <v>9816.8799999999974</v>
          </cell>
        </row>
        <row r="16">
          <cell r="H16">
            <v>0</v>
          </cell>
          <cell r="I16">
            <v>0</v>
          </cell>
        </row>
        <row r="17">
          <cell r="H17">
            <v>0</v>
          </cell>
          <cell r="I17">
            <v>0</v>
          </cell>
        </row>
        <row r="18">
          <cell r="H18">
            <v>0</v>
          </cell>
          <cell r="I18">
            <v>0</v>
          </cell>
        </row>
        <row r="19">
          <cell r="H19">
            <v>26406.620000000003</v>
          </cell>
          <cell r="I19">
            <v>36223.5</v>
          </cell>
        </row>
        <row r="20">
          <cell r="H20">
            <v>0</v>
          </cell>
          <cell r="I20">
            <v>0</v>
          </cell>
        </row>
      </sheetData>
      <sheetData sheetId="13" refreshError="1"/>
      <sheetData sheetId="14" refreshError="1">
        <row r="10">
          <cell r="H10">
            <v>0</v>
          </cell>
          <cell r="I10">
            <v>1223.4594000000002</v>
          </cell>
        </row>
        <row r="13">
          <cell r="H13">
            <v>0</v>
          </cell>
          <cell r="I13">
            <v>0</v>
          </cell>
        </row>
        <row r="14">
          <cell r="H14">
            <v>0</v>
          </cell>
          <cell r="I14">
            <v>0</v>
          </cell>
        </row>
        <row r="15">
          <cell r="H15">
            <v>0</v>
          </cell>
          <cell r="I15">
            <v>0</v>
          </cell>
        </row>
        <row r="16">
          <cell r="H16">
            <v>0</v>
          </cell>
          <cell r="I16">
            <v>0</v>
          </cell>
        </row>
        <row r="17">
          <cell r="H17" t="e">
            <v>#REF!</v>
          </cell>
          <cell r="I17" t="e">
            <v>#REF!</v>
          </cell>
        </row>
        <row r="21">
          <cell r="H21">
            <v>0</v>
          </cell>
          <cell r="I21">
            <v>0</v>
          </cell>
        </row>
        <row r="22">
          <cell r="E22">
            <v>19264.849999999999</v>
          </cell>
          <cell r="F22">
            <v>27540</v>
          </cell>
          <cell r="G22">
            <v>30354.35</v>
          </cell>
          <cell r="H22" t="e">
            <v>#REF!</v>
          </cell>
          <cell r="I22" t="e">
            <v>#REF!</v>
          </cell>
        </row>
        <row r="24">
          <cell r="H24">
            <v>0</v>
          </cell>
        </row>
        <row r="28">
          <cell r="B28" t="str">
            <v>Другие прочие платежи из прибыли</v>
          </cell>
          <cell r="G28">
            <v>30354.35</v>
          </cell>
        </row>
        <row r="29">
          <cell r="B29" t="str">
            <v>Резерв по сомнительным долгам</v>
          </cell>
          <cell r="H29">
            <v>0</v>
          </cell>
        </row>
        <row r="30">
          <cell r="B30" t="str">
            <v>- резервный фонд</v>
          </cell>
          <cell r="I30" t="e">
            <v>#REF!</v>
          </cell>
        </row>
        <row r="32">
          <cell r="H32" t="e">
            <v>#REF!</v>
          </cell>
          <cell r="I32" t="e">
            <v>#REF!</v>
          </cell>
        </row>
        <row r="35">
          <cell r="E35">
            <v>8863.2099999999991</v>
          </cell>
          <cell r="F35">
            <v>8183</v>
          </cell>
          <cell r="H35" t="e">
            <v>#REF!</v>
          </cell>
          <cell r="I35" t="e">
            <v>#REF!</v>
          </cell>
        </row>
        <row r="36">
          <cell r="H36">
            <v>0</v>
          </cell>
          <cell r="I36">
            <v>0</v>
          </cell>
        </row>
        <row r="37">
          <cell r="H37">
            <v>0</v>
          </cell>
          <cell r="I37">
            <v>0</v>
          </cell>
        </row>
        <row r="38">
          <cell r="H38">
            <v>0</v>
          </cell>
          <cell r="I38">
            <v>0</v>
          </cell>
        </row>
        <row r="39">
          <cell r="H39">
            <v>0</v>
          </cell>
          <cell r="I39">
            <v>0</v>
          </cell>
        </row>
        <row r="40">
          <cell r="E40">
            <v>810</v>
          </cell>
          <cell r="F40">
            <v>622.6</v>
          </cell>
          <cell r="G40">
            <v>625</v>
          </cell>
          <cell r="H40">
            <v>0</v>
          </cell>
          <cell r="I40">
            <v>0</v>
          </cell>
        </row>
        <row r="48">
          <cell r="B48" t="str">
            <v>налог на прибыль связанный с переоценкой основных фондов</v>
          </cell>
          <cell r="H48">
            <v>1175.0201736000006</v>
          </cell>
          <cell r="I48">
            <v>1257.2715857520006</v>
          </cell>
        </row>
        <row r="49">
          <cell r="B49" t="str">
            <v>налог на прибыль на отчисления в фонд Энергосбережения</v>
          </cell>
          <cell r="H49">
            <v>2030.6399999999999</v>
          </cell>
          <cell r="I49">
            <v>2233.7040000000002</v>
          </cell>
        </row>
        <row r="50">
          <cell r="B50" t="str">
            <v>отчисления собственнику имущества (20%)</v>
          </cell>
          <cell r="F50">
            <v>1467</v>
          </cell>
          <cell r="H50" t="e">
            <v>#REF!</v>
          </cell>
          <cell r="I50" t="e">
            <v>#REF!</v>
          </cell>
        </row>
        <row r="54">
          <cell r="H54">
            <v>0</v>
          </cell>
          <cell r="I54" t="e">
            <v>#REF!</v>
          </cell>
        </row>
        <row r="55">
          <cell r="H55" t="e">
            <v>#REF!</v>
          </cell>
          <cell r="I55" t="e">
            <v>#REF!</v>
          </cell>
        </row>
        <row r="56">
          <cell r="E56">
            <v>23657.889222096172</v>
          </cell>
          <cell r="F56">
            <v>30913.140065347634</v>
          </cell>
          <cell r="G56">
            <v>25326.716112709182</v>
          </cell>
          <cell r="H56" t="e">
            <v>#REF!</v>
          </cell>
          <cell r="I56" t="e">
            <v>#REF!</v>
          </cell>
        </row>
        <row r="57">
          <cell r="E57">
            <v>5280.1707779038215</v>
          </cell>
          <cell r="F57">
            <v>6899.4599346523601</v>
          </cell>
          <cell r="G57">
            <v>5652.6338872908127</v>
          </cell>
          <cell r="H57" t="e">
            <v>#REF!</v>
          </cell>
          <cell r="I57" t="e">
            <v>#REF!</v>
          </cell>
        </row>
      </sheetData>
      <sheetData sheetId="15" refreshError="1"/>
      <sheetData sheetId="16" refreshError="1"/>
      <sheetData sheetId="17" refreshError="1">
        <row r="4"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</row>
      </sheetData>
      <sheetData sheetId="18" refreshError="1">
        <row r="34">
          <cell r="F34">
            <v>140</v>
          </cell>
          <cell r="G34">
            <v>2.6</v>
          </cell>
        </row>
        <row r="35">
          <cell r="F35">
            <v>110</v>
          </cell>
          <cell r="G35">
            <v>53.2</v>
          </cell>
        </row>
        <row r="37">
          <cell r="F37">
            <v>350</v>
          </cell>
          <cell r="G37">
            <v>497.2</v>
          </cell>
        </row>
        <row r="41">
          <cell r="F41">
            <v>220</v>
          </cell>
          <cell r="G41">
            <v>91.9</v>
          </cell>
        </row>
        <row r="42">
          <cell r="F42">
            <v>150</v>
          </cell>
          <cell r="G42">
            <v>381.5</v>
          </cell>
        </row>
        <row r="43">
          <cell r="F43">
            <v>270</v>
          </cell>
          <cell r="G43">
            <v>250.9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3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9"/>
      <sheetName val="28"/>
      <sheetName val="30"/>
      <sheetName val="ОАО Каскад Нижне-Черекских ГЭС "/>
      <sheetName val="Набор персонала"/>
      <sheetName val="Main"/>
    </sheetNames>
    <sheetDataSet>
      <sheetData sheetId="0" refreshError="1">
        <row r="14">
          <cell r="B14">
            <v>2007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 ВВ перв"/>
      <sheetName val="ВВ перв (Без-1)"/>
      <sheetName val="ВВ перв (Без-2)"/>
      <sheetName val="ВВ перв (Без-3)"/>
      <sheetName val="См ВВ втор"/>
      <sheetName val="См ВВ покр"/>
      <sheetName val="ВВ втор (Без-1)"/>
      <sheetName val="ВВ втор (Без-2)"/>
      <sheetName val="ВВ покр"/>
      <sheetName val="ВВ втор ввод (Без-3)"/>
      <sheetName val="Защ тр-ра"/>
      <sheetName val="ВВ втор _Без_1_"/>
      <sheetName val="Заголово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январь"/>
      <sheetName val="февраль"/>
      <sheetName val="январь-февраль"/>
      <sheetName val="март"/>
      <sheetName val="январь-март"/>
      <sheetName val="апрель"/>
      <sheetName val="январь-апрель"/>
      <sheetName val="май"/>
      <sheetName val="январь-май"/>
      <sheetName val="июнь"/>
      <sheetName val="январь-июнь"/>
      <sheetName val="июль"/>
      <sheetName val="январь-июль"/>
      <sheetName val="август"/>
      <sheetName val="январь-август"/>
      <sheetName val="сентябрь"/>
      <sheetName val="январь-сентябрь"/>
      <sheetName val="октябрь"/>
      <sheetName val="январь-октябрь"/>
      <sheetName val="ноябрь"/>
      <sheetName val="январь-ноябрь"/>
      <sheetName val="декабрь"/>
      <sheetName val="январь-декабрь"/>
      <sheetName val="2022 год с распределение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6">
          <cell r="D6">
            <v>2144661.4039057083</v>
          </cell>
        </row>
        <row r="7">
          <cell r="D7">
            <v>425781.48064643191</v>
          </cell>
        </row>
        <row r="8">
          <cell r="D8">
            <v>66718.946160153137</v>
          </cell>
        </row>
        <row r="9">
          <cell r="D9">
            <v>87601.763642420265</v>
          </cell>
        </row>
        <row r="10">
          <cell r="D10">
            <v>29458.063423750125</v>
          </cell>
        </row>
        <row r="11">
          <cell r="D11">
            <v>3583.9878944554903</v>
          </cell>
        </row>
        <row r="12">
          <cell r="D12">
            <v>3101.9862286263474</v>
          </cell>
        </row>
        <row r="14">
          <cell r="D14">
            <v>91097.364612911246</v>
          </cell>
        </row>
        <row r="18">
          <cell r="D18">
            <v>14559.497976418008</v>
          </cell>
        </row>
        <row r="24">
          <cell r="D24">
            <v>47272.825073762324</v>
          </cell>
        </row>
        <row r="29">
          <cell r="D29">
            <v>23630.147069929582</v>
          </cell>
        </row>
        <row r="30">
          <cell r="D30">
            <v>33395.410795171461</v>
          </cell>
        </row>
        <row r="34">
          <cell r="D34">
            <v>38232.695109182168</v>
          </cell>
        </row>
        <row r="41">
          <cell r="D41">
            <v>6561.178766573591</v>
          </cell>
        </row>
        <row r="45">
          <cell r="D45">
            <v>40755.447846927957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40"/>
  <sheetViews>
    <sheetView tabSelected="1" view="pageBreakPreview" topLeftCell="A9" zoomScaleNormal="100" zoomScaleSheetLayoutView="100" workbookViewId="0">
      <selection activeCell="CF23" sqref="CF23"/>
    </sheetView>
  </sheetViews>
  <sheetFormatPr defaultColWidth="0.85546875" defaultRowHeight="15"/>
  <cols>
    <col min="1" max="1" width="8.7109375" style="20" customWidth="1"/>
    <col min="2" max="2" width="48.28515625" style="21" customWidth="1"/>
    <col min="3" max="3" width="12.42578125" style="20" hidden="1" customWidth="1"/>
    <col min="4" max="4" width="12.5703125" style="20" hidden="1" customWidth="1"/>
    <col min="5" max="5" width="12.7109375" style="20" hidden="1" customWidth="1"/>
    <col min="6" max="8" width="13.28515625" style="20" customWidth="1"/>
    <col min="9" max="16384" width="0.85546875" style="20"/>
  </cols>
  <sheetData>
    <row r="1" spans="1:43" s="3" customFormat="1" ht="12.75" hidden="1" customHeight="1">
      <c r="A1" s="1" t="s">
        <v>0</v>
      </c>
      <c r="B1" s="2"/>
      <c r="C1" s="1"/>
      <c r="D1" s="1"/>
      <c r="E1" s="1"/>
      <c r="F1" s="1"/>
      <c r="G1" s="1"/>
      <c r="H1" s="1"/>
    </row>
    <row r="2" spans="1:43" s="3" customFormat="1" ht="40.700000000000003" hidden="1" customHeight="1">
      <c r="A2" s="1"/>
      <c r="B2" s="2"/>
      <c r="C2" s="1"/>
      <c r="D2" s="1"/>
      <c r="E2" s="1"/>
      <c r="F2" s="1"/>
      <c r="G2" s="1"/>
      <c r="H2" s="1"/>
    </row>
    <row r="3" spans="1:43" s="3" customFormat="1" ht="5.25" hidden="1" customHeight="1">
      <c r="A3" s="1"/>
      <c r="B3" s="2"/>
      <c r="C3" s="1"/>
      <c r="D3" s="1"/>
      <c r="E3" s="1"/>
      <c r="F3" s="1"/>
      <c r="G3" s="1"/>
      <c r="H3" s="1"/>
    </row>
    <row r="4" spans="1:43" s="4" customFormat="1" ht="12.2" hidden="1" customHeight="1">
      <c r="A4" s="1"/>
      <c r="B4" s="2"/>
      <c r="C4" s="1"/>
      <c r="D4" s="1"/>
      <c r="E4" s="1"/>
      <c r="F4" s="1"/>
      <c r="G4" s="1"/>
      <c r="H4" s="1"/>
    </row>
    <row r="5" spans="1:43" s="4" customFormat="1" ht="12.2" hidden="1" customHeight="1">
      <c r="A5" s="1"/>
      <c r="B5" s="2"/>
      <c r="C5" s="1"/>
      <c r="D5" s="1"/>
      <c r="E5" s="1"/>
      <c r="F5" s="1"/>
      <c r="G5" s="1"/>
      <c r="H5" s="1"/>
    </row>
    <row r="6" spans="1:43" s="3" customFormat="1" ht="12.75" hidden="1" customHeight="1">
      <c r="A6" s="1"/>
      <c r="B6" s="2"/>
      <c r="C6" s="1"/>
      <c r="D6" s="1"/>
      <c r="E6" s="1"/>
      <c r="F6" s="1"/>
      <c r="G6" s="1"/>
      <c r="H6" s="1"/>
    </row>
    <row r="7" spans="1:43" s="5" customFormat="1" ht="16.5" hidden="1" customHeight="1">
      <c r="A7" s="1"/>
      <c r="B7" s="2"/>
      <c r="C7" s="1"/>
      <c r="D7" s="1"/>
      <c r="E7" s="1"/>
      <c r="F7" s="1"/>
      <c r="G7" s="1"/>
      <c r="H7" s="1"/>
    </row>
    <row r="8" spans="1:43" s="5" customFormat="1" ht="21.2" hidden="1" customHeight="1">
      <c r="A8" s="1"/>
      <c r="B8" s="2"/>
      <c r="C8" s="1"/>
      <c r="D8" s="1"/>
      <c r="E8" s="1"/>
      <c r="F8" s="1"/>
      <c r="G8" s="1"/>
      <c r="H8" s="1"/>
    </row>
    <row r="9" spans="1:43" s="5" customFormat="1" ht="20.25" customHeight="1">
      <c r="A9" s="1"/>
      <c r="B9" s="2"/>
      <c r="C9" s="1"/>
      <c r="F9" s="29" t="s">
        <v>0</v>
      </c>
      <c r="G9" s="29"/>
      <c r="H9" s="14"/>
    </row>
    <row r="10" spans="1:43" s="5" customFormat="1" ht="9.75" customHeight="1">
      <c r="A10" s="6"/>
      <c r="B10" s="7"/>
      <c r="C10" s="6"/>
      <c r="D10" s="6"/>
      <c r="E10" s="6"/>
      <c r="F10" s="6"/>
      <c r="G10" s="6"/>
      <c r="H10" s="6"/>
    </row>
    <row r="11" spans="1:43" s="8" customFormat="1" ht="49.7" customHeight="1">
      <c r="A11" s="32" t="s">
        <v>51</v>
      </c>
      <c r="B11" s="32"/>
      <c r="C11" s="32"/>
      <c r="D11" s="32"/>
      <c r="E11" s="32"/>
      <c r="F11" s="32"/>
      <c r="G11" s="32"/>
      <c r="H11" s="32"/>
      <c r="AP11" s="1"/>
      <c r="AQ11" s="1"/>
    </row>
    <row r="12" spans="1:43" s="5" customFormat="1" ht="16.5">
      <c r="B12" s="9"/>
      <c r="E12" s="10"/>
      <c r="F12" s="10" t="s">
        <v>1</v>
      </c>
      <c r="G12" s="10"/>
      <c r="H12" s="10"/>
    </row>
    <row r="13" spans="1:43" s="14" customFormat="1" ht="64.5" customHeight="1">
      <c r="A13" s="11" t="s">
        <v>2</v>
      </c>
      <c r="B13" s="12" t="s">
        <v>3</v>
      </c>
      <c r="C13" s="13" t="s">
        <v>4</v>
      </c>
      <c r="D13" s="13" t="s">
        <v>5</v>
      </c>
      <c r="E13" s="13" t="s">
        <v>6</v>
      </c>
      <c r="F13" s="23" t="s">
        <v>7</v>
      </c>
      <c r="G13" s="23" t="s">
        <v>48</v>
      </c>
      <c r="H13" s="23" t="s">
        <v>50</v>
      </c>
    </row>
    <row r="14" spans="1:43" s="18" customFormat="1" ht="36" customHeight="1">
      <c r="A14" s="15" t="s">
        <v>8</v>
      </c>
      <c r="B14" s="16" t="s">
        <v>9</v>
      </c>
      <c r="C14" s="17">
        <f t="shared" ref="C14:H14" si="0">C15+C17+C18+C19+C28</f>
        <v>2117.65</v>
      </c>
      <c r="D14" s="17">
        <f t="shared" si="0"/>
        <v>2209.59</v>
      </c>
      <c r="E14" s="17">
        <f t="shared" si="0"/>
        <v>2680.2959999999998</v>
      </c>
      <c r="F14" s="17">
        <f t="shared" si="0"/>
        <v>3720.2365610919574</v>
      </c>
      <c r="G14" s="17">
        <f t="shared" si="0"/>
        <v>3705.8648769124711</v>
      </c>
      <c r="H14" s="17">
        <f t="shared" si="0"/>
        <v>10355.930420000001</v>
      </c>
    </row>
    <row r="15" spans="1:43" s="18" customFormat="1" ht="15.75" customHeight="1">
      <c r="A15" s="15" t="s">
        <v>10</v>
      </c>
      <c r="B15" s="16" t="s">
        <v>11</v>
      </c>
      <c r="C15" s="17">
        <f>66.47+9.95+75.33</f>
        <v>151.75</v>
      </c>
      <c r="D15" s="17">
        <f>9.49+14.6+53.38</f>
        <v>77.47</v>
      </c>
      <c r="E15" s="17">
        <f>65.841+27.958+28.548</f>
        <v>122.34699999999999</v>
      </c>
      <c r="F15" s="17">
        <f>('[9]2022 год с распределением'!$D$9+'[9]2022 год с распределением'!$D$14+'[9]2022 год с распределением'!$D$30)/1000</f>
        <v>212.09453905050296</v>
      </c>
      <c r="G15" s="17">
        <f>('[10]январь-декабрь 2023'!$D$9+'[10]январь-декабрь 2023'!$D$13+'[10]январь-декабрь 2023'!$D$29)/1000</f>
        <v>189.4823044197496</v>
      </c>
      <c r="H15" s="17">
        <f>452.87525+152.14203+2.18954</f>
        <v>607.20681999999999</v>
      </c>
    </row>
    <row r="16" spans="1:43" s="18" customFormat="1" ht="15.75" hidden="1" customHeight="1">
      <c r="A16" s="15"/>
      <c r="B16" s="16" t="s">
        <v>12</v>
      </c>
      <c r="C16" s="19"/>
      <c r="D16" s="19"/>
      <c r="E16" s="19"/>
      <c r="F16" s="19"/>
      <c r="G16" s="19"/>
      <c r="H16" s="19"/>
    </row>
    <row r="17" spans="1:8" s="18" customFormat="1" ht="15.75" customHeight="1">
      <c r="A17" s="15" t="s">
        <v>13</v>
      </c>
      <c r="B17" s="16" t="s">
        <v>14</v>
      </c>
      <c r="C17" s="17">
        <v>1139.3800000000001</v>
      </c>
      <c r="D17" s="17">
        <v>1340.87</v>
      </c>
      <c r="E17" s="17">
        <v>1735.8240000000001</v>
      </c>
      <c r="F17" s="17">
        <f>'[9]2022 год с распределением'!$D$6/1000</f>
        <v>2144.6614039057085</v>
      </c>
      <c r="G17" s="17">
        <f>'[10]январь-декабрь 2023'!$D$6/1000</f>
        <v>2327.717336311473</v>
      </c>
      <c r="H17" s="17">
        <v>3825.6246099999998</v>
      </c>
    </row>
    <row r="18" spans="1:8" s="18" customFormat="1" ht="15.75" customHeight="1">
      <c r="A18" s="15" t="s">
        <v>15</v>
      </c>
      <c r="B18" s="16" t="s">
        <v>16</v>
      </c>
      <c r="C18" s="17">
        <v>346.56</v>
      </c>
      <c r="D18" s="17">
        <v>295.02</v>
      </c>
      <c r="E18" s="17">
        <v>340.358</v>
      </c>
      <c r="F18" s="17">
        <f>'[9]2022 год с распределением'!$D$7/1000</f>
        <v>425.78148064643193</v>
      </c>
      <c r="G18" s="17">
        <f>'[10]январь-декабрь 2023'!$D$7/1000</f>
        <v>487.90747241588286</v>
      </c>
      <c r="H18" s="17">
        <v>749.62503000000004</v>
      </c>
    </row>
    <row r="19" spans="1:8" s="28" customFormat="1" ht="15.75" customHeight="1">
      <c r="A19" s="25" t="s">
        <v>17</v>
      </c>
      <c r="B19" s="26" t="s">
        <v>18</v>
      </c>
      <c r="C19" s="27">
        <f t="shared" ref="C19:H19" si="1">C20+C21+C22</f>
        <v>179.6</v>
      </c>
      <c r="D19" s="27">
        <f t="shared" si="1"/>
        <v>178.70000000000002</v>
      </c>
      <c r="E19" s="27">
        <f t="shared" si="1"/>
        <v>179.21199999999999</v>
      </c>
      <c r="F19" s="27">
        <f t="shared" si="1"/>
        <v>273.87477554977875</v>
      </c>
      <c r="G19" s="27">
        <f t="shared" si="1"/>
        <v>434.92176376536543</v>
      </c>
      <c r="H19" s="27">
        <f t="shared" si="1"/>
        <v>5173.4739599999994</v>
      </c>
    </row>
    <row r="20" spans="1:8" s="18" customFormat="1" ht="19.5" customHeight="1">
      <c r="A20" s="15" t="s">
        <v>19</v>
      </c>
      <c r="B20" s="16" t="s">
        <v>20</v>
      </c>
      <c r="C20" s="17">
        <f>5.38</f>
        <v>5.38</v>
      </c>
      <c r="D20" s="17">
        <f>4.73</f>
        <v>4.7300000000000004</v>
      </c>
      <c r="E20" s="17">
        <v>6.2530000000000001</v>
      </c>
      <c r="F20" s="17">
        <f>'[9]2022 год с распределением'!$D$41/1000</f>
        <v>6.5611787665735912</v>
      </c>
      <c r="G20" s="17">
        <f>'[10]январь-декабрь 2023'!$D$40/1000</f>
        <v>11.127415848126919</v>
      </c>
      <c r="H20" s="17">
        <f>584.02544</f>
        <v>584.02544</v>
      </c>
    </row>
    <row r="21" spans="1:8" s="18" customFormat="1" ht="47.25">
      <c r="A21" s="15" t="s">
        <v>21</v>
      </c>
      <c r="B21" s="16" t="s">
        <v>22</v>
      </c>
      <c r="C21" s="17">
        <f>1.86</f>
        <v>1.86</v>
      </c>
      <c r="D21" s="17">
        <f>1.86</f>
        <v>1.86</v>
      </c>
      <c r="E21" s="17">
        <v>3.028</v>
      </c>
      <c r="F21" s="17">
        <f>'[9]2022 год с распределением'!$D$12/1000</f>
        <v>3.1019862286263473</v>
      </c>
      <c r="G21" s="17">
        <f>'[10]январь-декабрь 2023'!$D$12/1000</f>
        <v>3.1671339868155353</v>
      </c>
      <c r="H21" s="17">
        <f>3.5851</f>
        <v>3.5851000000000002</v>
      </c>
    </row>
    <row r="22" spans="1:8" s="28" customFormat="1" ht="31.7" customHeight="1">
      <c r="A22" s="25" t="s">
        <v>23</v>
      </c>
      <c r="B22" s="26" t="s">
        <v>24</v>
      </c>
      <c r="C22" s="27">
        <f t="shared" ref="C22:G22" si="2">SUM(C23:C27)</f>
        <v>172.35999999999999</v>
      </c>
      <c r="D22" s="27">
        <f t="shared" si="2"/>
        <v>172.11</v>
      </c>
      <c r="E22" s="27">
        <f t="shared" si="2"/>
        <v>169.93099999999998</v>
      </c>
      <c r="F22" s="27">
        <f t="shared" si="2"/>
        <v>264.21161055457878</v>
      </c>
      <c r="G22" s="27">
        <f t="shared" si="2"/>
        <v>420.62721393042295</v>
      </c>
      <c r="H22" s="27">
        <f>SUM(H23:H27)</f>
        <v>4585.8634199999997</v>
      </c>
    </row>
    <row r="23" spans="1:8" s="18" customFormat="1" ht="15.75" customHeight="1">
      <c r="A23" s="15" t="s">
        <v>25</v>
      </c>
      <c r="B23" s="16" t="s">
        <v>26</v>
      </c>
      <c r="C23" s="17">
        <v>7.23</v>
      </c>
      <c r="D23" s="17">
        <v>23.92</v>
      </c>
      <c r="E23" s="17">
        <f>28.605</f>
        <v>28.605</v>
      </c>
      <c r="F23" s="17">
        <f>'[9]2022 год с распределением'!$D$10/1000</f>
        <v>29.458063423750126</v>
      </c>
      <c r="G23" s="17">
        <f>'[10]январь-декабрь 2023'!$D$10/1000</f>
        <v>29.549425138222663</v>
      </c>
      <c r="H23" s="17">
        <v>34.075699999999998</v>
      </c>
    </row>
    <row r="24" spans="1:8" s="18" customFormat="1" ht="31.7" customHeight="1">
      <c r="A24" s="15" t="s">
        <v>27</v>
      </c>
      <c r="B24" s="16" t="s">
        <v>28</v>
      </c>
      <c r="C24" s="17"/>
      <c r="D24" s="17"/>
      <c r="E24" s="17">
        <v>0</v>
      </c>
      <c r="F24" s="17">
        <v>0</v>
      </c>
      <c r="G24" s="17">
        <v>0</v>
      </c>
      <c r="H24" s="17">
        <v>2.4318200000000001</v>
      </c>
    </row>
    <row r="25" spans="1:8" s="18" customFormat="1" ht="69" customHeight="1">
      <c r="A25" s="15" t="s">
        <v>29</v>
      </c>
      <c r="B25" s="16" t="s">
        <v>30</v>
      </c>
      <c r="C25" s="17">
        <f>32.67+0.86+40.73+28.59+16.41+25.65+2.92</f>
        <v>147.82999999999998</v>
      </c>
      <c r="D25" s="17">
        <f>56.58+0.48+0.05+31.04+19.87+25.68+2.99</f>
        <v>136.69</v>
      </c>
      <c r="E25" s="17">
        <f>51.135+2.899+9.815+0.56+28.35+22.227</f>
        <v>114.98599999999999</v>
      </c>
      <c r="F25" s="17">
        <f>('[9]2022 год с распределением'!$D$8+'[9]2022 год с распределением'!$D$11+'[9]2022 год с распределением'!$D$18+'[9]2022 год с распределением'!$D$24+'[9]2022 год с распределением'!$D$29+'[9]2022 год с распределением'!$D$34)/1000</f>
        <v>193.9980992839007</v>
      </c>
      <c r="G25" s="17">
        <f>('[10]январь-декабрь 2023'!$D$8+'[10]январь-декабрь 2023'!$D$11+'[10]январь-декабрь 2023'!$D$17+'[10]январь-декабрь 2023'!$D$23+'[10]январь-декабрь 2023'!$D$24+'[10]январь-декабрь 2023'!$D$28+'[10]январь-декабрь 2023'!$D$33)/1000</f>
        <v>361.70778879220029</v>
      </c>
      <c r="H25" s="17">
        <f>15.77122+68.11892+7.00369+65.68792+4.56698+8.93625+0.82172+3328.06483+6.33445+5.93125+19.78444+1.73389</f>
        <v>3532.7555599999996</v>
      </c>
    </row>
    <row r="26" spans="1:8" s="18" customFormat="1" ht="16.5" customHeight="1">
      <c r="A26" s="15" t="s">
        <v>31</v>
      </c>
      <c r="B26" s="16" t="s">
        <v>32</v>
      </c>
      <c r="C26" s="17"/>
      <c r="D26" s="17"/>
      <c r="E26" s="17">
        <v>0</v>
      </c>
      <c r="F26" s="17">
        <v>0</v>
      </c>
      <c r="G26" s="17">
        <v>0</v>
      </c>
      <c r="H26" s="17">
        <v>946.57496000000003</v>
      </c>
    </row>
    <row r="27" spans="1:8" s="18" customFormat="1" ht="33.75" customHeight="1">
      <c r="A27" s="15" t="s">
        <v>33</v>
      </c>
      <c r="B27" s="16" t="s">
        <v>34</v>
      </c>
      <c r="C27" s="17">
        <v>17.3</v>
      </c>
      <c r="D27" s="17">
        <v>11.5</v>
      </c>
      <c r="E27" s="17">
        <v>26.34</v>
      </c>
      <c r="F27" s="17">
        <f>'[9]2022 год с распределением'!$D$45/1000</f>
        <v>40.755447846927957</v>
      </c>
      <c r="G27" s="17">
        <f>'[10]январь-декабрь 2023'!$D$44/1000</f>
        <v>29.37</v>
      </c>
      <c r="H27" s="17">
        <f>8.75896+0.33049+2.58397+8.25743+1.65068+0.57037+7.25043+6.28435+2.98597+2.51952+0.2449+5.95744+2.39413+3.09074+17.146</f>
        <v>70.025379999999984</v>
      </c>
    </row>
    <row r="28" spans="1:8" s="18" customFormat="1" ht="15.75" customHeight="1">
      <c r="A28" s="15" t="s">
        <v>35</v>
      </c>
      <c r="B28" s="16" t="s">
        <v>36</v>
      </c>
      <c r="C28" s="17">
        <f t="shared" ref="C28:H28" si="3">C29+C32</f>
        <v>300.36</v>
      </c>
      <c r="D28" s="17">
        <f t="shared" si="3"/>
        <v>317.53000000000003</v>
      </c>
      <c r="E28" s="17">
        <f t="shared" si="3"/>
        <v>302.55500000000001</v>
      </c>
      <c r="F28" s="17">
        <f t="shared" si="3"/>
        <v>663.82436193953481</v>
      </c>
      <c r="G28" s="17">
        <f t="shared" si="3"/>
        <v>265.83600000000001</v>
      </c>
      <c r="H28" s="17">
        <f t="shared" si="3"/>
        <v>0</v>
      </c>
    </row>
    <row r="29" spans="1:8" s="18" customFormat="1" ht="15.75" customHeight="1">
      <c r="A29" s="15" t="s">
        <v>37</v>
      </c>
      <c r="B29" s="16" t="s">
        <v>38</v>
      </c>
      <c r="C29" s="17">
        <v>4.8499999999999996</v>
      </c>
      <c r="D29" s="17">
        <v>4.55</v>
      </c>
      <c r="E29" s="17">
        <v>3.1949999999999998</v>
      </c>
      <c r="F29" s="17">
        <f>'[11]2022'!$CP$28</f>
        <v>3.1603619395348135</v>
      </c>
      <c r="G29" s="17">
        <f>'[12]январь-июнь 2023'!$DF$31</f>
        <v>4.1516299999999999</v>
      </c>
      <c r="H29" s="17"/>
    </row>
    <row r="30" spans="1:8" s="18" customFormat="1" ht="15.75" customHeight="1">
      <c r="A30" s="15" t="s">
        <v>39</v>
      </c>
      <c r="B30" s="16" t="s">
        <v>40</v>
      </c>
      <c r="C30" s="19"/>
      <c r="D30" s="19"/>
      <c r="E30" s="19"/>
      <c r="F30" s="19"/>
      <c r="G30" s="19"/>
      <c r="H30" s="19"/>
    </row>
    <row r="31" spans="1:8" s="18" customFormat="1" ht="15.75" customHeight="1">
      <c r="A31" s="15" t="s">
        <v>41</v>
      </c>
      <c r="B31" s="16" t="s">
        <v>42</v>
      </c>
      <c r="C31" s="19"/>
      <c r="D31" s="19"/>
      <c r="E31" s="19"/>
      <c r="F31" s="19"/>
      <c r="G31" s="19"/>
      <c r="H31" s="19"/>
    </row>
    <row r="32" spans="1:8" s="18" customFormat="1" ht="33" customHeight="1">
      <c r="A32" s="15" t="s">
        <v>43</v>
      </c>
      <c r="B32" s="16" t="s">
        <v>44</v>
      </c>
      <c r="C32" s="17">
        <v>295.51</v>
      </c>
      <c r="D32" s="17">
        <v>312.98</v>
      </c>
      <c r="E32" s="17">
        <v>299.36</v>
      </c>
      <c r="F32" s="17">
        <f>'[11]2022'!$CP$58-F29</f>
        <v>660.66399999999999</v>
      </c>
      <c r="G32" s="17">
        <f>'[10]январь-декабрь 2023'!$D$53/1000-G29</f>
        <v>261.68437</v>
      </c>
      <c r="H32" s="17"/>
    </row>
    <row r="34" spans="1:8" hidden="1">
      <c r="D34" s="22"/>
    </row>
    <row r="36" spans="1:8">
      <c r="A36" s="30" t="s">
        <v>45</v>
      </c>
      <c r="B36" s="30"/>
      <c r="F36" s="31" t="s">
        <v>46</v>
      </c>
      <c r="G36" s="31"/>
      <c r="H36" s="31"/>
    </row>
    <row r="37" spans="1:8" ht="15" customHeight="1">
      <c r="F37" s="24"/>
      <c r="G37" s="24"/>
      <c r="H37" s="24"/>
    </row>
    <row r="38" spans="1:8" hidden="1"/>
    <row r="39" spans="1:8" hidden="1"/>
    <row r="40" spans="1:8" ht="27" customHeight="1">
      <c r="A40" s="30" t="s">
        <v>49</v>
      </c>
      <c r="B40" s="30"/>
      <c r="F40" s="31" t="s">
        <v>47</v>
      </c>
      <c r="G40" s="31"/>
      <c r="H40" s="31"/>
    </row>
  </sheetData>
  <mergeCells count="6">
    <mergeCell ref="F9:G9"/>
    <mergeCell ref="A36:B36"/>
    <mergeCell ref="A40:B40"/>
    <mergeCell ref="F36:H36"/>
    <mergeCell ref="F40:H40"/>
    <mergeCell ref="A11:H11"/>
  </mergeCells>
  <pageMargins left="0.78740157480314965" right="0.70866141732283472" top="0.59055118110236227" bottom="0.39370078740157483" header="0.19685039370078741" footer="0.19685039370078741"/>
  <pageSetup paperSize="9" scale="6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Подопригора</dc:creator>
  <cp:lastModifiedBy>User</cp:lastModifiedBy>
  <cp:lastPrinted>2025-08-20T11:06:41Z</cp:lastPrinted>
  <dcterms:created xsi:type="dcterms:W3CDTF">2024-08-20T08:41:49Z</dcterms:created>
  <dcterms:modified xsi:type="dcterms:W3CDTF">2025-08-20T11:36:29Z</dcterms:modified>
</cp:coreProperties>
</file>